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Circuits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0B1115"/>
      <sz val="16"/>
    </font>
    <font>
      <color rgb="005B6B73"/>
      <sz val="10"/>
    </font>
    <font>
      <i val="1"/>
      <color rgb="005B6B73"/>
      <sz val="10"/>
    </font>
    <font>
      <name val="Calibri"/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FFF8E1"/>
      </patternFill>
    </fill>
    <fill>
      <patternFill patternType="solid">
        <fgColor rgb="000B1115"/>
      </patternFill>
    </fill>
    <fill>
      <patternFill patternType="solid">
        <fgColor rgb="00EAF8FB"/>
      </patternFill>
    </fill>
  </fills>
  <borders count="2">
    <border>
      <left/>
      <right/>
      <top/>
      <bottom/>
      <diagonal/>
    </border>
    <border>
      <bottom style="thin">
        <color rgb="00C9D6D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0" fillId="0" borderId="1" pivotButton="0" quotePrefix="0" xfId="0"/>
    <xf numFmtId="0" fontId="0" fillId="2" borderId="1" pivotButton="0" quotePrefix="0" xfId="0"/>
    <xf numFmtId="3" fontId="0" fillId="2" borderId="1" pivotButton="0" quotePrefix="0" xfId="0"/>
    <xf numFmtId="0" fontId="2" fillId="0" borderId="0" pivotButton="0" quotePrefix="0" xfId="0"/>
    <xf numFmtId="3" fontId="0" fillId="0" borderId="1" pivotButton="0" quotePrefix="0" xfId="0"/>
    <xf numFmtId="4" fontId="0" fillId="2" borderId="1" pivotButton="0" quotePrefix="0" xfId="0"/>
    <xf numFmtId="0" fontId="3" fillId="0" borderId="0" pivotButton="0" quotePrefix="0" xfId="0"/>
    <xf numFmtId="0" fontId="4" fillId="3" borderId="0" applyAlignment="1" pivotButton="0" quotePrefix="0" xfId="0">
      <alignment vertical="center" wrapText="1"/>
    </xf>
    <xf numFmtId="0" fontId="5" fillId="4" borderId="0" pivotButton="0" quotePrefix="0" xfId="0"/>
    <xf numFmtId="3" fontId="5" fillId="4" borderId="0" pivotButton="0" quotePrefix="0" xfId="0"/>
    <xf numFmtId="164" fontId="0" fillId="0" borderId="1" pivotButton="0" quotePrefix="0" xfId="0"/>
    <xf numFmtId="165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Panel information</t>
        </is>
      </c>
    </row>
    <row r="4">
      <c r="A4" s="2" t="inlineStr">
        <is>
          <t>Panel name</t>
        </is>
      </c>
      <c r="B4" s="3" t="inlineStr">
        <is>
          <t>LP-2A</t>
        </is>
      </c>
    </row>
    <row r="5">
      <c r="A5" s="2" t="inlineStr">
        <is>
          <t>System voltage (L-L)</t>
        </is>
      </c>
      <c r="B5" s="4" t="n">
        <v>208</v>
      </c>
      <c r="C5" s="5" t="inlineStr">
        <is>
          <t>120/208 V 3-phase 4-wire wye</t>
        </is>
      </c>
    </row>
    <row r="6">
      <c r="A6" s="2" t="inlineStr">
        <is>
          <t>Phase-to-neutral voltage</t>
        </is>
      </c>
      <c r="B6" s="6">
        <f>ROUND(B5/SQRT(3),0)</f>
        <v/>
      </c>
    </row>
    <row r="7">
      <c r="A7" s="2" t="inlineStr">
        <is>
          <t>Main</t>
        </is>
      </c>
      <c r="B7" s="3" t="inlineStr">
        <is>
          <t>225A MLO</t>
        </is>
      </c>
    </row>
    <row r="8">
      <c r="A8" s="2" t="inlineStr">
        <is>
          <t>Bus rating (A)</t>
        </is>
      </c>
      <c r="B8" s="4" t="n">
        <v>225</v>
      </c>
    </row>
    <row r="9">
      <c r="A9" s="2" t="inlineStr">
        <is>
          <t>Fed from</t>
        </is>
      </c>
      <c r="B9" s="3" t="inlineStr">
        <is>
          <t>DP-1</t>
        </is>
      </c>
    </row>
    <row r="10">
      <c r="A10" s="2" t="inlineStr">
        <is>
          <t>Location</t>
        </is>
      </c>
      <c r="B10" s="3" t="inlineStr">
        <is>
          <t>Electrical Rm 210</t>
        </is>
      </c>
    </row>
    <row r="11">
      <c r="A11" s="2" t="inlineStr">
        <is>
          <t>Demand factor</t>
        </is>
      </c>
      <c r="B11" s="7" t="n">
        <v>1</v>
      </c>
      <c r="C11" s="5" t="inlineStr">
        <is>
          <t>Apply per NEC Article 220 or the engineer's load calc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1" customWidth="1" min="4" max="4"/>
    <col width="7" customWidth="1" min="5" max="5"/>
    <col width="10" customWidth="1" min="6" max="6"/>
    <col width="9" customWidth="1" min="7" max="7"/>
    <col width="12" customWidth="1" min="8" max="8"/>
    <col width="12" customWidth="1" min="9" max="9"/>
    <col width="12" customWidth="1" min="10" max="10"/>
  </cols>
  <sheetData>
    <row r="1">
      <c r="A1" s="1" t="inlineStr">
        <is>
          <t>Circuits (odd = left side, even = right side)</t>
        </is>
      </c>
    </row>
    <row r="2">
      <c r="A2" s="8" t="inlineStr">
        <is>
          <t>Enter multi-pole loads on the first circuit; load splits evenly across the phases it occupies. Mark the following circuits as occupied.</t>
        </is>
      </c>
    </row>
    <row r="4" ht="30" customHeight="1">
      <c r="A4" s="9" t="inlineStr">
        <is>
          <t>Ckt</t>
        </is>
      </c>
      <c r="B4" s="9" t="inlineStr">
        <is>
          <t>Description</t>
        </is>
      </c>
      <c r="C4" s="9" t="inlineStr">
        <is>
          <t>Load type</t>
        </is>
      </c>
      <c r="D4" s="9" t="inlineStr">
        <is>
          <t>Load (VA)</t>
        </is>
      </c>
      <c r="E4" s="9" t="inlineStr">
        <is>
          <t>Poles</t>
        </is>
      </c>
      <c r="F4" s="9" t="inlineStr">
        <is>
          <t>Breaker (A)</t>
        </is>
      </c>
      <c r="G4" s="9" t="inlineStr">
        <is>
          <t>Start phase</t>
        </is>
      </c>
      <c r="H4" s="9" t="inlineStr">
        <is>
          <t>Phase A (VA)</t>
        </is>
      </c>
      <c r="I4" s="9" t="inlineStr">
        <is>
          <t>Phase B (VA)</t>
        </is>
      </c>
      <c r="J4" s="9" t="inlineStr">
        <is>
          <t>Phase C (VA)</t>
        </is>
      </c>
    </row>
    <row r="5">
      <c r="A5" s="4" t="n">
        <v>1</v>
      </c>
      <c r="B5" s="3" t="inlineStr">
        <is>
          <t>Lighting - Corridor 200</t>
        </is>
      </c>
      <c r="C5" s="3" t="inlineStr">
        <is>
          <t>Lighting</t>
        </is>
      </c>
      <c r="D5" s="4" t="n">
        <v>1440</v>
      </c>
      <c r="E5" s="4" t="n">
        <v>1</v>
      </c>
      <c r="F5" s="4" t="n">
        <v>20</v>
      </c>
      <c r="G5" s="2">
        <f>CHOOSE(MOD(INT((A5-1)/2),3)+1,"A","B","C")</f>
        <v/>
      </c>
      <c r="H5" s="6">
        <f>IF(OR(A5="",E5=""),0,IF(MOD(0-MOD(INT((A5-1)/2),3),3)&lt;E5,D5/E5,0))</f>
        <v/>
      </c>
      <c r="I5" s="6">
        <f>IF(OR(A5="",E5=""),0,IF(MOD(1-MOD(INT((A5-1)/2),3),3)&lt;E5,D5/E5,0))</f>
        <v/>
      </c>
      <c r="J5" s="6">
        <f>IF(OR(A5="",E5=""),0,IF(MOD(2-MOD(INT((A5-1)/2),3),3)&lt;E5,D5/E5,0))</f>
        <v/>
      </c>
    </row>
    <row r="6">
      <c r="A6" s="4" t="n">
        <v>2</v>
      </c>
      <c r="B6" s="3" t="inlineStr">
        <is>
          <t>Receptacles - Office 201</t>
        </is>
      </c>
      <c r="C6" s="3" t="inlineStr">
        <is>
          <t>Receptacle</t>
        </is>
      </c>
      <c r="D6" s="4" t="n">
        <v>1080</v>
      </c>
      <c r="E6" s="4" t="n">
        <v>1</v>
      </c>
      <c r="F6" s="4" t="n">
        <v>20</v>
      </c>
      <c r="G6" s="2">
        <f>CHOOSE(MOD(INT((A6-1)/2),3)+1,"A","B","C")</f>
        <v/>
      </c>
      <c r="H6" s="6">
        <f>IF(OR(A6="",E6=""),0,IF(MOD(0-MOD(INT((A6-1)/2),3),3)&lt;E6,D6/E6,0))</f>
        <v/>
      </c>
      <c r="I6" s="6">
        <f>IF(OR(A6="",E6=""),0,IF(MOD(1-MOD(INT((A6-1)/2),3),3)&lt;E6,D6/E6,0))</f>
        <v/>
      </c>
      <c r="J6" s="6">
        <f>IF(OR(A6="",E6=""),0,IF(MOD(2-MOD(INT((A6-1)/2),3),3)&lt;E6,D6/E6,0))</f>
        <v/>
      </c>
    </row>
    <row r="7">
      <c r="A7" s="4" t="n">
        <v>3</v>
      </c>
      <c r="B7" s="3" t="inlineStr">
        <is>
          <t>Lighting - Offices 201-205</t>
        </is>
      </c>
      <c r="C7" s="3" t="inlineStr">
        <is>
          <t>Lighting</t>
        </is>
      </c>
      <c r="D7" s="4" t="n">
        <v>1650</v>
      </c>
      <c r="E7" s="4" t="n">
        <v>1</v>
      </c>
      <c r="F7" s="4" t="n">
        <v>20</v>
      </c>
      <c r="G7" s="2">
        <f>CHOOSE(MOD(INT((A7-1)/2),3)+1,"A","B","C")</f>
        <v/>
      </c>
      <c r="H7" s="6">
        <f>IF(OR(A7="",E7=""),0,IF(MOD(0-MOD(INT((A7-1)/2),3),3)&lt;E7,D7/E7,0))</f>
        <v/>
      </c>
      <c r="I7" s="6">
        <f>IF(OR(A7="",E7=""),0,IF(MOD(1-MOD(INT((A7-1)/2),3),3)&lt;E7,D7/E7,0))</f>
        <v/>
      </c>
      <c r="J7" s="6">
        <f>IF(OR(A7="",E7=""),0,IF(MOD(2-MOD(INT((A7-1)/2),3),3)&lt;E7,D7/E7,0))</f>
        <v/>
      </c>
    </row>
    <row r="8">
      <c r="A8" s="4" t="n">
        <v>4</v>
      </c>
      <c r="B8" s="3" t="inlineStr">
        <is>
          <t>Receptacles - Office 202</t>
        </is>
      </c>
      <c r="C8" s="3" t="inlineStr">
        <is>
          <t>Receptacle</t>
        </is>
      </c>
      <c r="D8" s="4" t="n">
        <v>1080</v>
      </c>
      <c r="E8" s="4" t="n">
        <v>1</v>
      </c>
      <c r="F8" s="4" t="n">
        <v>20</v>
      </c>
      <c r="G8" s="2">
        <f>CHOOSE(MOD(INT((A8-1)/2),3)+1,"A","B","C")</f>
        <v/>
      </c>
      <c r="H8" s="6">
        <f>IF(OR(A8="",E8=""),0,IF(MOD(0-MOD(INT((A8-1)/2),3),3)&lt;E8,D8/E8,0))</f>
        <v/>
      </c>
      <c r="I8" s="6">
        <f>IF(OR(A8="",E8=""),0,IF(MOD(1-MOD(INT((A8-1)/2),3),3)&lt;E8,D8/E8,0))</f>
        <v/>
      </c>
      <c r="J8" s="6">
        <f>IF(OR(A8="",E8=""),0,IF(MOD(2-MOD(INT((A8-1)/2),3),3)&lt;E8,D8/E8,0))</f>
        <v/>
      </c>
    </row>
    <row r="9">
      <c r="A9" s="4" t="n">
        <v>5</v>
      </c>
      <c r="B9" s="3" t="inlineStr">
        <is>
          <t>RTU-2 (example)</t>
        </is>
      </c>
      <c r="C9" s="3" t="inlineStr">
        <is>
          <t>HVAC</t>
        </is>
      </c>
      <c r="D9" s="4" t="n">
        <v>9800</v>
      </c>
      <c r="E9" s="4" t="n">
        <v>3</v>
      </c>
      <c r="F9" s="4" t="n">
        <v>40</v>
      </c>
      <c r="G9" s="2">
        <f>CHOOSE(MOD(INT((A9-1)/2),3)+1,"A","B","C")</f>
        <v/>
      </c>
      <c r="H9" s="6">
        <f>IF(OR(A9="",E9=""),0,IF(MOD(0-MOD(INT((A9-1)/2),3),3)&lt;E9,D9/E9,0))</f>
        <v/>
      </c>
      <c r="I9" s="6">
        <f>IF(OR(A9="",E9=""),0,IF(MOD(1-MOD(INT((A9-1)/2),3),3)&lt;E9,D9/E9,0))</f>
        <v/>
      </c>
      <c r="J9" s="6">
        <f>IF(OR(A9="",E9=""),0,IF(MOD(2-MOD(INT((A9-1)/2),3),3)&lt;E9,D9/E9,0))</f>
        <v/>
      </c>
    </row>
    <row r="10">
      <c r="A10" s="4" t="n">
        <v>6</v>
      </c>
      <c r="B10" s="3" t="inlineStr">
        <is>
          <t>Copier</t>
        </is>
      </c>
      <c r="C10" s="3" t="inlineStr">
        <is>
          <t>Receptacle</t>
        </is>
      </c>
      <c r="D10" s="4" t="n">
        <v>1500</v>
      </c>
      <c r="E10" s="4" t="n">
        <v>1</v>
      </c>
      <c r="F10" s="4" t="n">
        <v>20</v>
      </c>
      <c r="G10" s="2">
        <f>CHOOSE(MOD(INT((A10-1)/2),3)+1,"A","B","C")</f>
        <v/>
      </c>
      <c r="H10" s="6">
        <f>IF(OR(A10="",E10=""),0,IF(MOD(0-MOD(INT((A10-1)/2),3),3)&lt;E10,D10/E10,0))</f>
        <v/>
      </c>
      <c r="I10" s="6">
        <f>IF(OR(A10="",E10=""),0,IF(MOD(1-MOD(INT((A10-1)/2),3),3)&lt;E10,D10/E10,0))</f>
        <v/>
      </c>
      <c r="J10" s="6">
        <f>IF(OR(A10="",E10=""),0,IF(MOD(2-MOD(INT((A10-1)/2),3),3)&lt;E10,D10/E10,0))</f>
        <v/>
      </c>
    </row>
    <row r="11">
      <c r="A11" s="4" t="n">
        <v>7</v>
      </c>
      <c r="B11" s="3" t="inlineStr">
        <is>
          <t>(occupied by multi-pole)</t>
        </is>
      </c>
      <c r="C11" s="3" t="inlineStr"/>
      <c r="D11" s="4" t="n"/>
      <c r="E11" s="4" t="n"/>
      <c r="F11" s="4" t="n"/>
      <c r="G11" s="2">
        <f>CHOOSE(MOD(INT((A11-1)/2),3)+1,"A","B","C")</f>
        <v/>
      </c>
      <c r="H11" s="6">
        <f>IF(OR(A11="",E11=""),0,IF(MOD(0-MOD(INT((A11-1)/2),3),3)&lt;E11,D11/E11,0))</f>
        <v/>
      </c>
      <c r="I11" s="6">
        <f>IF(OR(A11="",E11=""),0,IF(MOD(1-MOD(INT((A11-1)/2),3),3)&lt;E11,D11/E11,0))</f>
        <v/>
      </c>
      <c r="J11" s="6">
        <f>IF(OR(A11="",E11=""),0,IF(MOD(2-MOD(INT((A11-1)/2),3),3)&lt;E11,D11/E11,0))</f>
        <v/>
      </c>
    </row>
    <row r="12">
      <c r="A12" s="4" t="n">
        <v>8</v>
      </c>
      <c r="B12" s="3" t="inlineStr">
        <is>
          <t>Water heater EWH-1 (example)</t>
        </is>
      </c>
      <c r="C12" s="3" t="inlineStr">
        <is>
          <t>Other</t>
        </is>
      </c>
      <c r="D12" s="4" t="n">
        <v>4500</v>
      </c>
      <c r="E12" s="4" t="n">
        <v>2</v>
      </c>
      <c r="F12" s="4" t="n">
        <v>30</v>
      </c>
      <c r="G12" s="2">
        <f>CHOOSE(MOD(INT((A12-1)/2),3)+1,"A","B","C")</f>
        <v/>
      </c>
      <c r="H12" s="6">
        <f>IF(OR(A12="",E12=""),0,IF(MOD(0-MOD(INT((A12-1)/2),3),3)&lt;E12,D12/E12,0))</f>
        <v/>
      </c>
      <c r="I12" s="6">
        <f>IF(OR(A12="",E12=""),0,IF(MOD(1-MOD(INT((A12-1)/2),3),3)&lt;E12,D12/E12,0))</f>
        <v/>
      </c>
      <c r="J12" s="6">
        <f>IF(OR(A12="",E12=""),0,IF(MOD(2-MOD(INT((A12-1)/2),3),3)&lt;E12,D12/E12,0))</f>
        <v/>
      </c>
    </row>
    <row r="13">
      <c r="A13" s="4" t="n">
        <v>9</v>
      </c>
      <c r="B13" s="3" t="inlineStr">
        <is>
          <t>(occupied by multi-pole)</t>
        </is>
      </c>
      <c r="C13" s="3" t="inlineStr"/>
      <c r="D13" s="4" t="n"/>
      <c r="E13" s="4" t="n"/>
      <c r="F13" s="4" t="n"/>
      <c r="G13" s="2">
        <f>CHOOSE(MOD(INT((A13-1)/2),3)+1,"A","B","C")</f>
        <v/>
      </c>
      <c r="H13" s="6">
        <f>IF(OR(A13="",E13=""),0,IF(MOD(0-MOD(INT((A13-1)/2),3),3)&lt;E13,D13/E13,0))</f>
        <v/>
      </c>
      <c r="I13" s="6">
        <f>IF(OR(A13="",E13=""),0,IF(MOD(1-MOD(INT((A13-1)/2),3),3)&lt;E13,D13/E13,0))</f>
        <v/>
      </c>
      <c r="J13" s="6">
        <f>IF(OR(A13="",E13=""),0,IF(MOD(2-MOD(INT((A13-1)/2),3),3)&lt;E13,D13/E13,0))</f>
        <v/>
      </c>
    </row>
    <row r="14">
      <c r="A14" s="4" t="n">
        <v>10</v>
      </c>
      <c r="B14" s="3" t="inlineStr">
        <is>
          <t>(occupied by multi-pole)</t>
        </is>
      </c>
      <c r="C14" s="3" t="inlineStr"/>
      <c r="D14" s="4" t="n"/>
      <c r="E14" s="4" t="n"/>
      <c r="F14" s="4" t="n"/>
      <c r="G14" s="2">
        <f>CHOOSE(MOD(INT((A14-1)/2),3)+1,"A","B","C")</f>
        <v/>
      </c>
      <c r="H14" s="6">
        <f>IF(OR(A14="",E14=""),0,IF(MOD(0-MOD(INT((A14-1)/2),3),3)&lt;E14,D14/E14,0))</f>
        <v/>
      </c>
      <c r="I14" s="6">
        <f>IF(OR(A14="",E14=""),0,IF(MOD(1-MOD(INT((A14-1)/2),3),3)&lt;E14,D14/E14,0))</f>
        <v/>
      </c>
      <c r="J14" s="6">
        <f>IF(OR(A14="",E14=""),0,IF(MOD(2-MOD(INT((A14-1)/2),3),3)&lt;E14,D14/E14,0))</f>
        <v/>
      </c>
    </row>
    <row r="15">
      <c r="A15" s="4" t="n">
        <v>11</v>
      </c>
      <c r="B15" s="3" t="inlineStr">
        <is>
          <t>Spare</t>
        </is>
      </c>
      <c r="C15" s="3" t="inlineStr"/>
      <c r="D15" s="4" t="n"/>
      <c r="E15" s="4" t="n"/>
      <c r="F15" s="4" t="n"/>
      <c r="G15" s="2">
        <f>CHOOSE(MOD(INT((A15-1)/2),3)+1,"A","B","C")</f>
        <v/>
      </c>
      <c r="H15" s="6">
        <f>IF(OR(A15="",E15=""),0,IF(MOD(0-MOD(INT((A15-1)/2),3),3)&lt;E15,D15/E15,0))</f>
        <v/>
      </c>
      <c r="I15" s="6">
        <f>IF(OR(A15="",E15=""),0,IF(MOD(1-MOD(INT((A15-1)/2),3),3)&lt;E15,D15/E15,0))</f>
        <v/>
      </c>
      <c r="J15" s="6">
        <f>IF(OR(A15="",E15=""),0,IF(MOD(2-MOD(INT((A15-1)/2),3),3)&lt;E15,D15/E15,0))</f>
        <v/>
      </c>
    </row>
    <row r="16">
      <c r="A16" s="4" t="n">
        <v>12</v>
      </c>
      <c r="B16" s="3" t="inlineStr">
        <is>
          <t>Spare</t>
        </is>
      </c>
      <c r="C16" s="3" t="inlineStr"/>
      <c r="D16" s="4" t="n"/>
      <c r="E16" s="4" t="n"/>
      <c r="F16" s="4" t="n"/>
      <c r="G16" s="2">
        <f>CHOOSE(MOD(INT((A16-1)/2),3)+1,"A","B","C")</f>
        <v/>
      </c>
      <c r="H16" s="6">
        <f>IF(OR(A16="",E16=""),0,IF(MOD(0-MOD(INT((A16-1)/2),3),3)&lt;E16,D16/E16,0))</f>
        <v/>
      </c>
      <c r="I16" s="6">
        <f>IF(OR(A16="",E16=""),0,IF(MOD(1-MOD(INT((A16-1)/2),3),3)&lt;E16,D16/E16,0))</f>
        <v/>
      </c>
      <c r="J16" s="6">
        <f>IF(OR(A16="",E16=""),0,IF(MOD(2-MOD(INT((A16-1)/2),3),3)&lt;E16,D16/E16,0))</f>
        <v/>
      </c>
    </row>
    <row r="17">
      <c r="A17" s="4" t="n">
        <v>13</v>
      </c>
      <c r="B17" s="3" t="inlineStr">
        <is>
          <t>Spare</t>
        </is>
      </c>
      <c r="C17" s="3" t="inlineStr"/>
      <c r="D17" s="4" t="n"/>
      <c r="E17" s="4" t="n"/>
      <c r="F17" s="4" t="n"/>
      <c r="G17" s="2">
        <f>CHOOSE(MOD(INT((A17-1)/2),3)+1,"A","B","C")</f>
        <v/>
      </c>
      <c r="H17" s="6">
        <f>IF(OR(A17="",E17=""),0,IF(MOD(0-MOD(INT((A17-1)/2),3),3)&lt;E17,D17/E17,0))</f>
        <v/>
      </c>
      <c r="I17" s="6">
        <f>IF(OR(A17="",E17=""),0,IF(MOD(1-MOD(INT((A17-1)/2),3),3)&lt;E17,D17/E17,0))</f>
        <v/>
      </c>
      <c r="J17" s="6">
        <f>IF(OR(A17="",E17=""),0,IF(MOD(2-MOD(INT((A17-1)/2),3),3)&lt;E17,D17/E17,0))</f>
        <v/>
      </c>
    </row>
    <row r="18">
      <c r="A18" s="4" t="n">
        <v>14</v>
      </c>
      <c r="B18" s="3" t="inlineStr">
        <is>
          <t>Spare</t>
        </is>
      </c>
      <c r="C18" s="3" t="inlineStr"/>
      <c r="D18" s="4" t="n"/>
      <c r="E18" s="4" t="n"/>
      <c r="F18" s="4" t="n"/>
      <c r="G18" s="2">
        <f>CHOOSE(MOD(INT((A18-1)/2),3)+1,"A","B","C")</f>
        <v/>
      </c>
      <c r="H18" s="6">
        <f>IF(OR(A18="",E18=""),0,IF(MOD(0-MOD(INT((A18-1)/2),3),3)&lt;E18,D18/E18,0))</f>
        <v/>
      </c>
      <c r="I18" s="6">
        <f>IF(OR(A18="",E18=""),0,IF(MOD(1-MOD(INT((A18-1)/2),3),3)&lt;E18,D18/E18,0))</f>
        <v/>
      </c>
      <c r="J18" s="6">
        <f>IF(OR(A18="",E18=""),0,IF(MOD(2-MOD(INT((A18-1)/2),3),3)&lt;E18,D18/E18,0))</f>
        <v/>
      </c>
    </row>
    <row r="19">
      <c r="A19" s="4" t="n">
        <v>15</v>
      </c>
      <c r="B19" s="3" t="inlineStr">
        <is>
          <t>Spare</t>
        </is>
      </c>
      <c r="C19" s="3" t="inlineStr"/>
      <c r="D19" s="4" t="n"/>
      <c r="E19" s="4" t="n"/>
      <c r="F19" s="4" t="n"/>
      <c r="G19" s="2">
        <f>CHOOSE(MOD(INT((A19-1)/2),3)+1,"A","B","C")</f>
        <v/>
      </c>
      <c r="H19" s="6">
        <f>IF(OR(A19="",E19=""),0,IF(MOD(0-MOD(INT((A19-1)/2),3),3)&lt;E19,D19/E19,0))</f>
        <v/>
      </c>
      <c r="I19" s="6">
        <f>IF(OR(A19="",E19=""),0,IF(MOD(1-MOD(INT((A19-1)/2),3),3)&lt;E19,D19/E19,0))</f>
        <v/>
      </c>
      <c r="J19" s="6">
        <f>IF(OR(A19="",E19=""),0,IF(MOD(2-MOD(INT((A19-1)/2),3),3)&lt;E19,D19/E19,0))</f>
        <v/>
      </c>
    </row>
    <row r="20">
      <c r="A20" s="4" t="n">
        <v>16</v>
      </c>
      <c r="B20" s="3" t="inlineStr">
        <is>
          <t>Spare</t>
        </is>
      </c>
      <c r="C20" s="3" t="inlineStr"/>
      <c r="D20" s="4" t="n"/>
      <c r="E20" s="4" t="n"/>
      <c r="F20" s="4" t="n"/>
      <c r="G20" s="2">
        <f>CHOOSE(MOD(INT((A20-1)/2),3)+1,"A","B","C")</f>
        <v/>
      </c>
      <c r="H20" s="6">
        <f>IF(OR(A20="",E20=""),0,IF(MOD(0-MOD(INT((A20-1)/2),3),3)&lt;E20,D20/E20,0))</f>
        <v/>
      </c>
      <c r="I20" s="6">
        <f>IF(OR(A20="",E20=""),0,IF(MOD(1-MOD(INT((A20-1)/2),3),3)&lt;E20,D20/E20,0))</f>
        <v/>
      </c>
      <c r="J20" s="6">
        <f>IF(OR(A20="",E20=""),0,IF(MOD(2-MOD(INT((A20-1)/2),3),3)&lt;E20,D20/E20,0))</f>
        <v/>
      </c>
    </row>
    <row r="21">
      <c r="A21" s="4" t="n">
        <v>17</v>
      </c>
      <c r="B21" s="3" t="inlineStr">
        <is>
          <t>Spare</t>
        </is>
      </c>
      <c r="C21" s="3" t="inlineStr"/>
      <c r="D21" s="4" t="n"/>
      <c r="E21" s="4" t="n"/>
      <c r="F21" s="4" t="n"/>
      <c r="G21" s="2">
        <f>CHOOSE(MOD(INT((A21-1)/2),3)+1,"A","B","C")</f>
        <v/>
      </c>
      <c r="H21" s="6">
        <f>IF(OR(A21="",E21=""),0,IF(MOD(0-MOD(INT((A21-1)/2),3),3)&lt;E21,D21/E21,0))</f>
        <v/>
      </c>
      <c r="I21" s="6">
        <f>IF(OR(A21="",E21=""),0,IF(MOD(1-MOD(INT((A21-1)/2),3),3)&lt;E21,D21/E21,0))</f>
        <v/>
      </c>
      <c r="J21" s="6">
        <f>IF(OR(A21="",E21=""),0,IF(MOD(2-MOD(INT((A21-1)/2),3),3)&lt;E21,D21/E21,0))</f>
        <v/>
      </c>
    </row>
    <row r="22">
      <c r="A22" s="4" t="n">
        <v>18</v>
      </c>
      <c r="B22" s="3" t="inlineStr">
        <is>
          <t>Spare</t>
        </is>
      </c>
      <c r="C22" s="3" t="inlineStr"/>
      <c r="D22" s="4" t="n"/>
      <c r="E22" s="4" t="n"/>
      <c r="F22" s="4" t="n"/>
      <c r="G22" s="2">
        <f>CHOOSE(MOD(INT((A22-1)/2),3)+1,"A","B","C")</f>
        <v/>
      </c>
      <c r="H22" s="6">
        <f>IF(OR(A22="",E22=""),0,IF(MOD(0-MOD(INT((A22-1)/2),3),3)&lt;E22,D22/E22,0))</f>
        <v/>
      </c>
      <c r="I22" s="6">
        <f>IF(OR(A22="",E22=""),0,IF(MOD(1-MOD(INT((A22-1)/2),3),3)&lt;E22,D22/E22,0))</f>
        <v/>
      </c>
      <c r="J22" s="6">
        <f>IF(OR(A22="",E22=""),0,IF(MOD(2-MOD(INT((A22-1)/2),3),3)&lt;E22,D22/E22,0))</f>
        <v/>
      </c>
    </row>
    <row r="23">
      <c r="A23" s="4" t="n">
        <v>19</v>
      </c>
      <c r="B23" s="3" t="inlineStr">
        <is>
          <t>Spare</t>
        </is>
      </c>
      <c r="C23" s="3" t="inlineStr"/>
      <c r="D23" s="4" t="n"/>
      <c r="E23" s="4" t="n"/>
      <c r="F23" s="4" t="n"/>
      <c r="G23" s="2">
        <f>CHOOSE(MOD(INT((A23-1)/2),3)+1,"A","B","C")</f>
        <v/>
      </c>
      <c r="H23" s="6">
        <f>IF(OR(A23="",E23=""),0,IF(MOD(0-MOD(INT((A23-1)/2),3),3)&lt;E23,D23/E23,0))</f>
        <v/>
      </c>
      <c r="I23" s="6">
        <f>IF(OR(A23="",E23=""),0,IF(MOD(1-MOD(INT((A23-1)/2),3),3)&lt;E23,D23/E23,0))</f>
        <v/>
      </c>
      <c r="J23" s="6">
        <f>IF(OR(A23="",E23=""),0,IF(MOD(2-MOD(INT((A23-1)/2),3),3)&lt;E23,D23/E23,0))</f>
        <v/>
      </c>
    </row>
    <row r="24">
      <c r="A24" s="4" t="n">
        <v>20</v>
      </c>
      <c r="B24" s="3" t="inlineStr">
        <is>
          <t>Spare</t>
        </is>
      </c>
      <c r="C24" s="3" t="inlineStr"/>
      <c r="D24" s="4" t="n"/>
      <c r="E24" s="4" t="n"/>
      <c r="F24" s="4" t="n"/>
      <c r="G24" s="2">
        <f>CHOOSE(MOD(INT((A24-1)/2),3)+1,"A","B","C")</f>
        <v/>
      </c>
      <c r="H24" s="6">
        <f>IF(OR(A24="",E24=""),0,IF(MOD(0-MOD(INT((A24-1)/2),3),3)&lt;E24,D24/E24,0))</f>
        <v/>
      </c>
      <c r="I24" s="6">
        <f>IF(OR(A24="",E24=""),0,IF(MOD(1-MOD(INT((A24-1)/2),3),3)&lt;E24,D24/E24,0))</f>
        <v/>
      </c>
      <c r="J24" s="6">
        <f>IF(OR(A24="",E24=""),0,IF(MOD(2-MOD(INT((A24-1)/2),3),3)&lt;E24,D24/E24,0))</f>
        <v/>
      </c>
    </row>
    <row r="25">
      <c r="A25" s="4" t="n">
        <v>21</v>
      </c>
      <c r="B25" s="3" t="inlineStr">
        <is>
          <t>Spare</t>
        </is>
      </c>
      <c r="C25" s="3" t="inlineStr"/>
      <c r="D25" s="4" t="n"/>
      <c r="E25" s="4" t="n"/>
      <c r="F25" s="4" t="n"/>
      <c r="G25" s="2">
        <f>CHOOSE(MOD(INT((A25-1)/2),3)+1,"A","B","C")</f>
        <v/>
      </c>
      <c r="H25" s="6">
        <f>IF(OR(A25="",E25=""),0,IF(MOD(0-MOD(INT((A25-1)/2),3),3)&lt;E25,D25/E25,0))</f>
        <v/>
      </c>
      <c r="I25" s="6">
        <f>IF(OR(A25="",E25=""),0,IF(MOD(1-MOD(INT((A25-1)/2),3),3)&lt;E25,D25/E25,0))</f>
        <v/>
      </c>
      <c r="J25" s="6">
        <f>IF(OR(A25="",E25=""),0,IF(MOD(2-MOD(INT((A25-1)/2),3),3)&lt;E25,D25/E25,0))</f>
        <v/>
      </c>
    </row>
    <row r="26">
      <c r="A26" s="4" t="n">
        <v>22</v>
      </c>
      <c r="B26" s="3" t="inlineStr">
        <is>
          <t>Spare</t>
        </is>
      </c>
      <c r="C26" s="3" t="inlineStr"/>
      <c r="D26" s="4" t="n"/>
      <c r="E26" s="4" t="n"/>
      <c r="F26" s="4" t="n"/>
      <c r="G26" s="2">
        <f>CHOOSE(MOD(INT((A26-1)/2),3)+1,"A","B","C")</f>
        <v/>
      </c>
      <c r="H26" s="6">
        <f>IF(OR(A26="",E26=""),0,IF(MOD(0-MOD(INT((A26-1)/2),3),3)&lt;E26,D26/E26,0))</f>
        <v/>
      </c>
      <c r="I26" s="6">
        <f>IF(OR(A26="",E26=""),0,IF(MOD(1-MOD(INT((A26-1)/2),3),3)&lt;E26,D26/E26,0))</f>
        <v/>
      </c>
      <c r="J26" s="6">
        <f>IF(OR(A26="",E26=""),0,IF(MOD(2-MOD(INT((A26-1)/2),3),3)&lt;E26,D26/E26,0))</f>
        <v/>
      </c>
    </row>
    <row r="27">
      <c r="A27" s="4" t="n">
        <v>23</v>
      </c>
      <c r="B27" s="3" t="inlineStr">
        <is>
          <t>Spare</t>
        </is>
      </c>
      <c r="C27" s="3" t="inlineStr"/>
      <c r="D27" s="4" t="n"/>
      <c r="E27" s="4" t="n"/>
      <c r="F27" s="4" t="n"/>
      <c r="G27" s="2">
        <f>CHOOSE(MOD(INT((A27-1)/2),3)+1,"A","B","C")</f>
        <v/>
      </c>
      <c r="H27" s="6">
        <f>IF(OR(A27="",E27=""),0,IF(MOD(0-MOD(INT((A27-1)/2),3),3)&lt;E27,D27/E27,0))</f>
        <v/>
      </c>
      <c r="I27" s="6">
        <f>IF(OR(A27="",E27=""),0,IF(MOD(1-MOD(INT((A27-1)/2),3),3)&lt;E27,D27/E27,0))</f>
        <v/>
      </c>
      <c r="J27" s="6">
        <f>IF(OR(A27="",E27=""),0,IF(MOD(2-MOD(INT((A27-1)/2),3),3)&lt;E27,D27/E27,0))</f>
        <v/>
      </c>
    </row>
    <row r="28">
      <c r="A28" s="4" t="n">
        <v>24</v>
      </c>
      <c r="B28" s="3" t="inlineStr">
        <is>
          <t>Spare</t>
        </is>
      </c>
      <c r="C28" s="3" t="inlineStr"/>
      <c r="D28" s="4" t="n"/>
      <c r="E28" s="4" t="n"/>
      <c r="F28" s="4" t="n"/>
      <c r="G28" s="2">
        <f>CHOOSE(MOD(INT((A28-1)/2),3)+1,"A","B","C")</f>
        <v/>
      </c>
      <c r="H28" s="6">
        <f>IF(OR(A28="",E28=""),0,IF(MOD(0-MOD(INT((A28-1)/2),3),3)&lt;E28,D28/E28,0))</f>
        <v/>
      </c>
      <c r="I28" s="6">
        <f>IF(OR(A28="",E28=""),0,IF(MOD(1-MOD(INT((A28-1)/2),3),3)&lt;E28,D28/E28,0))</f>
        <v/>
      </c>
      <c r="J28" s="6">
        <f>IF(OR(A28="",E28=""),0,IF(MOD(2-MOD(INT((A28-1)/2),3),3)&lt;E28,D28/E28,0))</f>
        <v/>
      </c>
    </row>
    <row r="29">
      <c r="A29" s="4" t="n">
        <v>25</v>
      </c>
      <c r="B29" s="3" t="inlineStr">
        <is>
          <t>Spare</t>
        </is>
      </c>
      <c r="C29" s="3" t="inlineStr"/>
      <c r="D29" s="4" t="n"/>
      <c r="E29" s="4" t="n"/>
      <c r="F29" s="4" t="n"/>
      <c r="G29" s="2">
        <f>CHOOSE(MOD(INT((A29-1)/2),3)+1,"A","B","C")</f>
        <v/>
      </c>
      <c r="H29" s="6">
        <f>IF(OR(A29="",E29=""),0,IF(MOD(0-MOD(INT((A29-1)/2),3),3)&lt;E29,D29/E29,0))</f>
        <v/>
      </c>
      <c r="I29" s="6">
        <f>IF(OR(A29="",E29=""),0,IF(MOD(1-MOD(INT((A29-1)/2),3),3)&lt;E29,D29/E29,0))</f>
        <v/>
      </c>
      <c r="J29" s="6">
        <f>IF(OR(A29="",E29=""),0,IF(MOD(2-MOD(INT((A29-1)/2),3),3)&lt;E29,D29/E29,0))</f>
        <v/>
      </c>
    </row>
    <row r="30">
      <c r="A30" s="4" t="n">
        <v>26</v>
      </c>
      <c r="B30" s="3" t="inlineStr">
        <is>
          <t>Spare</t>
        </is>
      </c>
      <c r="C30" s="3" t="inlineStr"/>
      <c r="D30" s="4" t="n"/>
      <c r="E30" s="4" t="n"/>
      <c r="F30" s="4" t="n"/>
      <c r="G30" s="2">
        <f>CHOOSE(MOD(INT((A30-1)/2),3)+1,"A","B","C")</f>
        <v/>
      </c>
      <c r="H30" s="6">
        <f>IF(OR(A30="",E30=""),0,IF(MOD(0-MOD(INT((A30-1)/2),3),3)&lt;E30,D30/E30,0))</f>
        <v/>
      </c>
      <c r="I30" s="6">
        <f>IF(OR(A30="",E30=""),0,IF(MOD(1-MOD(INT((A30-1)/2),3),3)&lt;E30,D30/E30,0))</f>
        <v/>
      </c>
      <c r="J30" s="6">
        <f>IF(OR(A30="",E30=""),0,IF(MOD(2-MOD(INT((A30-1)/2),3),3)&lt;E30,D30/E30,0))</f>
        <v/>
      </c>
    </row>
    <row r="31">
      <c r="A31" s="4" t="n">
        <v>27</v>
      </c>
      <c r="B31" s="3" t="inlineStr">
        <is>
          <t>Spare</t>
        </is>
      </c>
      <c r="C31" s="3" t="inlineStr"/>
      <c r="D31" s="4" t="n"/>
      <c r="E31" s="4" t="n"/>
      <c r="F31" s="4" t="n"/>
      <c r="G31" s="2">
        <f>CHOOSE(MOD(INT((A31-1)/2),3)+1,"A","B","C")</f>
        <v/>
      </c>
      <c r="H31" s="6">
        <f>IF(OR(A31="",E31=""),0,IF(MOD(0-MOD(INT((A31-1)/2),3),3)&lt;E31,D31/E31,0))</f>
        <v/>
      </c>
      <c r="I31" s="6">
        <f>IF(OR(A31="",E31=""),0,IF(MOD(1-MOD(INT((A31-1)/2),3),3)&lt;E31,D31/E31,0))</f>
        <v/>
      </c>
      <c r="J31" s="6">
        <f>IF(OR(A31="",E31=""),0,IF(MOD(2-MOD(INT((A31-1)/2),3),3)&lt;E31,D31/E31,0))</f>
        <v/>
      </c>
    </row>
    <row r="32">
      <c r="A32" s="4" t="n">
        <v>28</v>
      </c>
      <c r="B32" s="3" t="inlineStr">
        <is>
          <t>Spare</t>
        </is>
      </c>
      <c r="C32" s="3" t="inlineStr"/>
      <c r="D32" s="4" t="n"/>
      <c r="E32" s="4" t="n"/>
      <c r="F32" s="4" t="n"/>
      <c r="G32" s="2">
        <f>CHOOSE(MOD(INT((A32-1)/2),3)+1,"A","B","C")</f>
        <v/>
      </c>
      <c r="H32" s="6">
        <f>IF(OR(A32="",E32=""),0,IF(MOD(0-MOD(INT((A32-1)/2),3),3)&lt;E32,D32/E32,0))</f>
        <v/>
      </c>
      <c r="I32" s="6">
        <f>IF(OR(A32="",E32=""),0,IF(MOD(1-MOD(INT((A32-1)/2),3),3)&lt;E32,D32/E32,0))</f>
        <v/>
      </c>
      <c r="J32" s="6">
        <f>IF(OR(A32="",E32=""),0,IF(MOD(2-MOD(INT((A32-1)/2),3),3)&lt;E32,D32/E32,0))</f>
        <v/>
      </c>
    </row>
    <row r="33">
      <c r="A33" s="4" t="n">
        <v>29</v>
      </c>
      <c r="B33" s="3" t="inlineStr">
        <is>
          <t>Spare</t>
        </is>
      </c>
      <c r="C33" s="3" t="inlineStr"/>
      <c r="D33" s="4" t="n"/>
      <c r="E33" s="4" t="n"/>
      <c r="F33" s="4" t="n"/>
      <c r="G33" s="2">
        <f>CHOOSE(MOD(INT((A33-1)/2),3)+1,"A","B","C")</f>
        <v/>
      </c>
      <c r="H33" s="6">
        <f>IF(OR(A33="",E33=""),0,IF(MOD(0-MOD(INT((A33-1)/2),3),3)&lt;E33,D33/E33,0))</f>
        <v/>
      </c>
      <c r="I33" s="6">
        <f>IF(OR(A33="",E33=""),0,IF(MOD(1-MOD(INT((A33-1)/2),3),3)&lt;E33,D33/E33,0))</f>
        <v/>
      </c>
      <c r="J33" s="6">
        <f>IF(OR(A33="",E33=""),0,IF(MOD(2-MOD(INT((A33-1)/2),3),3)&lt;E33,D33/E33,0))</f>
        <v/>
      </c>
    </row>
    <row r="34">
      <c r="A34" s="4" t="n">
        <v>30</v>
      </c>
      <c r="B34" s="3" t="inlineStr">
        <is>
          <t>Spare</t>
        </is>
      </c>
      <c r="C34" s="3" t="inlineStr"/>
      <c r="D34" s="4" t="n"/>
      <c r="E34" s="4" t="n"/>
      <c r="F34" s="4" t="n"/>
      <c r="G34" s="2">
        <f>CHOOSE(MOD(INT((A34-1)/2),3)+1,"A","B","C")</f>
        <v/>
      </c>
      <c r="H34" s="6">
        <f>IF(OR(A34="",E34=""),0,IF(MOD(0-MOD(INT((A34-1)/2),3),3)&lt;E34,D34/E34,0))</f>
        <v/>
      </c>
      <c r="I34" s="6">
        <f>IF(OR(A34="",E34=""),0,IF(MOD(1-MOD(INT((A34-1)/2),3),3)&lt;E34,D34/E34,0))</f>
        <v/>
      </c>
      <c r="J34" s="6">
        <f>IF(OR(A34="",E34=""),0,IF(MOD(2-MOD(INT((A34-1)/2),3),3)&lt;E34,D34/E34,0))</f>
        <v/>
      </c>
    </row>
    <row r="35">
      <c r="A35" s="4" t="n">
        <v>31</v>
      </c>
      <c r="B35" s="3" t="inlineStr">
        <is>
          <t>Spare</t>
        </is>
      </c>
      <c r="C35" s="3" t="inlineStr"/>
      <c r="D35" s="4" t="n"/>
      <c r="E35" s="4" t="n"/>
      <c r="F35" s="4" t="n"/>
      <c r="G35" s="2">
        <f>CHOOSE(MOD(INT((A35-1)/2),3)+1,"A","B","C")</f>
        <v/>
      </c>
      <c r="H35" s="6">
        <f>IF(OR(A35="",E35=""),0,IF(MOD(0-MOD(INT((A35-1)/2),3),3)&lt;E35,D35/E35,0))</f>
        <v/>
      </c>
      <c r="I35" s="6">
        <f>IF(OR(A35="",E35=""),0,IF(MOD(1-MOD(INT((A35-1)/2),3),3)&lt;E35,D35/E35,0))</f>
        <v/>
      </c>
      <c r="J35" s="6">
        <f>IF(OR(A35="",E35=""),0,IF(MOD(2-MOD(INT((A35-1)/2),3),3)&lt;E35,D35/E35,0))</f>
        <v/>
      </c>
    </row>
    <row r="36">
      <c r="A36" s="4" t="n">
        <v>32</v>
      </c>
      <c r="B36" s="3" t="inlineStr">
        <is>
          <t>Spare</t>
        </is>
      </c>
      <c r="C36" s="3" t="inlineStr"/>
      <c r="D36" s="4" t="n"/>
      <c r="E36" s="4" t="n"/>
      <c r="F36" s="4" t="n"/>
      <c r="G36" s="2">
        <f>CHOOSE(MOD(INT((A36-1)/2),3)+1,"A","B","C")</f>
        <v/>
      </c>
      <c r="H36" s="6">
        <f>IF(OR(A36="",E36=""),0,IF(MOD(0-MOD(INT((A36-1)/2),3),3)&lt;E36,D36/E36,0))</f>
        <v/>
      </c>
      <c r="I36" s="6">
        <f>IF(OR(A36="",E36=""),0,IF(MOD(1-MOD(INT((A36-1)/2),3),3)&lt;E36,D36/E36,0))</f>
        <v/>
      </c>
      <c r="J36" s="6">
        <f>IF(OR(A36="",E36=""),0,IF(MOD(2-MOD(INT((A36-1)/2),3),3)&lt;E36,D36/E36,0))</f>
        <v/>
      </c>
    </row>
    <row r="37">
      <c r="A37" s="4" t="n">
        <v>33</v>
      </c>
      <c r="B37" s="3" t="inlineStr">
        <is>
          <t>Spare</t>
        </is>
      </c>
      <c r="C37" s="3" t="inlineStr"/>
      <c r="D37" s="4" t="n"/>
      <c r="E37" s="4" t="n"/>
      <c r="F37" s="4" t="n"/>
      <c r="G37" s="2">
        <f>CHOOSE(MOD(INT((A37-1)/2),3)+1,"A","B","C")</f>
        <v/>
      </c>
      <c r="H37" s="6">
        <f>IF(OR(A37="",E37=""),0,IF(MOD(0-MOD(INT((A37-1)/2),3),3)&lt;E37,D37/E37,0))</f>
        <v/>
      </c>
      <c r="I37" s="6">
        <f>IF(OR(A37="",E37=""),0,IF(MOD(1-MOD(INT((A37-1)/2),3),3)&lt;E37,D37/E37,0))</f>
        <v/>
      </c>
      <c r="J37" s="6">
        <f>IF(OR(A37="",E37=""),0,IF(MOD(2-MOD(INT((A37-1)/2),3),3)&lt;E37,D37/E37,0))</f>
        <v/>
      </c>
    </row>
    <row r="38">
      <c r="A38" s="4" t="n">
        <v>34</v>
      </c>
      <c r="B38" s="3" t="inlineStr">
        <is>
          <t>Spare</t>
        </is>
      </c>
      <c r="C38" s="3" t="inlineStr"/>
      <c r="D38" s="4" t="n"/>
      <c r="E38" s="4" t="n"/>
      <c r="F38" s="4" t="n"/>
      <c r="G38" s="2">
        <f>CHOOSE(MOD(INT((A38-1)/2),3)+1,"A","B","C")</f>
        <v/>
      </c>
      <c r="H38" s="6">
        <f>IF(OR(A38="",E38=""),0,IF(MOD(0-MOD(INT((A38-1)/2),3),3)&lt;E38,D38/E38,0))</f>
        <v/>
      </c>
      <c r="I38" s="6">
        <f>IF(OR(A38="",E38=""),0,IF(MOD(1-MOD(INT((A38-1)/2),3),3)&lt;E38,D38/E38,0))</f>
        <v/>
      </c>
      <c r="J38" s="6">
        <f>IF(OR(A38="",E38=""),0,IF(MOD(2-MOD(INT((A38-1)/2),3),3)&lt;E38,D38/E38,0))</f>
        <v/>
      </c>
    </row>
    <row r="39">
      <c r="A39" s="4" t="n">
        <v>35</v>
      </c>
      <c r="B39" s="3" t="inlineStr">
        <is>
          <t>Spare</t>
        </is>
      </c>
      <c r="C39" s="3" t="inlineStr"/>
      <c r="D39" s="4" t="n"/>
      <c r="E39" s="4" t="n"/>
      <c r="F39" s="4" t="n"/>
      <c r="G39" s="2">
        <f>CHOOSE(MOD(INT((A39-1)/2),3)+1,"A","B","C")</f>
        <v/>
      </c>
      <c r="H39" s="6">
        <f>IF(OR(A39="",E39=""),0,IF(MOD(0-MOD(INT((A39-1)/2),3),3)&lt;E39,D39/E39,0))</f>
        <v/>
      </c>
      <c r="I39" s="6">
        <f>IF(OR(A39="",E39=""),0,IF(MOD(1-MOD(INT((A39-1)/2),3),3)&lt;E39,D39/E39,0))</f>
        <v/>
      </c>
      <c r="J39" s="6">
        <f>IF(OR(A39="",E39=""),0,IF(MOD(2-MOD(INT((A39-1)/2),3),3)&lt;E39,D39/E39,0))</f>
        <v/>
      </c>
    </row>
    <row r="40">
      <c r="A40" s="4" t="n">
        <v>36</v>
      </c>
      <c r="B40" s="3" t="inlineStr">
        <is>
          <t>Spare</t>
        </is>
      </c>
      <c r="C40" s="3" t="inlineStr"/>
      <c r="D40" s="4" t="n"/>
      <c r="E40" s="4" t="n"/>
      <c r="F40" s="4" t="n"/>
      <c r="G40" s="2">
        <f>CHOOSE(MOD(INT((A40-1)/2),3)+1,"A","B","C")</f>
        <v/>
      </c>
      <c r="H40" s="6">
        <f>IF(OR(A40="",E40=""),0,IF(MOD(0-MOD(INT((A40-1)/2),3),3)&lt;E40,D40/E40,0))</f>
        <v/>
      </c>
      <c r="I40" s="6">
        <f>IF(OR(A40="",E40=""),0,IF(MOD(1-MOD(INT((A40-1)/2),3),3)&lt;E40,D40/E40,0))</f>
        <v/>
      </c>
      <c r="J40" s="6">
        <f>IF(OR(A40="",E40=""),0,IF(MOD(2-MOD(INT((A40-1)/2),3),3)&lt;E40,D40/E40,0))</f>
        <v/>
      </c>
    </row>
    <row r="41">
      <c r="A41" s="4" t="n">
        <v>37</v>
      </c>
      <c r="B41" s="3" t="inlineStr">
        <is>
          <t>Spare</t>
        </is>
      </c>
      <c r="C41" s="3" t="inlineStr"/>
      <c r="D41" s="4" t="n"/>
      <c r="E41" s="4" t="n"/>
      <c r="F41" s="4" t="n"/>
      <c r="G41" s="2">
        <f>CHOOSE(MOD(INT((A41-1)/2),3)+1,"A","B","C")</f>
        <v/>
      </c>
      <c r="H41" s="6">
        <f>IF(OR(A41="",E41=""),0,IF(MOD(0-MOD(INT((A41-1)/2),3),3)&lt;E41,D41/E41,0))</f>
        <v/>
      </c>
      <c r="I41" s="6">
        <f>IF(OR(A41="",E41=""),0,IF(MOD(1-MOD(INT((A41-1)/2),3),3)&lt;E41,D41/E41,0))</f>
        <v/>
      </c>
      <c r="J41" s="6">
        <f>IF(OR(A41="",E41=""),0,IF(MOD(2-MOD(INT((A41-1)/2),3),3)&lt;E41,D41/E41,0))</f>
        <v/>
      </c>
    </row>
    <row r="42">
      <c r="A42" s="4" t="n">
        <v>38</v>
      </c>
      <c r="B42" s="3" t="inlineStr">
        <is>
          <t>Spare</t>
        </is>
      </c>
      <c r="C42" s="3" t="inlineStr"/>
      <c r="D42" s="4" t="n"/>
      <c r="E42" s="4" t="n"/>
      <c r="F42" s="4" t="n"/>
      <c r="G42" s="2">
        <f>CHOOSE(MOD(INT((A42-1)/2),3)+1,"A","B","C")</f>
        <v/>
      </c>
      <c r="H42" s="6">
        <f>IF(OR(A42="",E42=""),0,IF(MOD(0-MOD(INT((A42-1)/2),3),3)&lt;E42,D42/E42,0))</f>
        <v/>
      </c>
      <c r="I42" s="6">
        <f>IF(OR(A42="",E42=""),0,IF(MOD(1-MOD(INT((A42-1)/2),3),3)&lt;E42,D42/E42,0))</f>
        <v/>
      </c>
      <c r="J42" s="6">
        <f>IF(OR(A42="",E42=""),0,IF(MOD(2-MOD(INT((A42-1)/2),3),3)&lt;E42,D42/E42,0))</f>
        <v/>
      </c>
    </row>
    <row r="43">
      <c r="A43" s="4" t="n">
        <v>39</v>
      </c>
      <c r="B43" s="3" t="inlineStr">
        <is>
          <t>Spare</t>
        </is>
      </c>
      <c r="C43" s="3" t="inlineStr"/>
      <c r="D43" s="4" t="n"/>
      <c r="E43" s="4" t="n"/>
      <c r="F43" s="4" t="n"/>
      <c r="G43" s="2">
        <f>CHOOSE(MOD(INT((A43-1)/2),3)+1,"A","B","C")</f>
        <v/>
      </c>
      <c r="H43" s="6">
        <f>IF(OR(A43="",E43=""),0,IF(MOD(0-MOD(INT((A43-1)/2),3),3)&lt;E43,D43/E43,0))</f>
        <v/>
      </c>
      <c r="I43" s="6">
        <f>IF(OR(A43="",E43=""),0,IF(MOD(1-MOD(INT((A43-1)/2),3),3)&lt;E43,D43/E43,0))</f>
        <v/>
      </c>
      <c r="J43" s="6">
        <f>IF(OR(A43="",E43=""),0,IF(MOD(2-MOD(INT((A43-1)/2),3),3)&lt;E43,D43/E43,0))</f>
        <v/>
      </c>
    </row>
    <row r="44">
      <c r="A44" s="4" t="n">
        <v>40</v>
      </c>
      <c r="B44" s="3" t="inlineStr">
        <is>
          <t>Spare</t>
        </is>
      </c>
      <c r="C44" s="3" t="inlineStr"/>
      <c r="D44" s="4" t="n"/>
      <c r="E44" s="4" t="n"/>
      <c r="F44" s="4" t="n"/>
      <c r="G44" s="2">
        <f>CHOOSE(MOD(INT((A44-1)/2),3)+1,"A","B","C")</f>
        <v/>
      </c>
      <c r="H44" s="6">
        <f>IF(OR(A44="",E44=""),0,IF(MOD(0-MOD(INT((A44-1)/2),3),3)&lt;E44,D44/E44,0))</f>
        <v/>
      </c>
      <c r="I44" s="6">
        <f>IF(OR(A44="",E44=""),0,IF(MOD(1-MOD(INT((A44-1)/2),3),3)&lt;E44,D44/E44,0))</f>
        <v/>
      </c>
      <c r="J44" s="6">
        <f>IF(OR(A44="",E44=""),0,IF(MOD(2-MOD(INT((A44-1)/2),3),3)&lt;E44,D44/E44,0))</f>
        <v/>
      </c>
    </row>
    <row r="45">
      <c r="A45" s="4" t="n">
        <v>41</v>
      </c>
      <c r="B45" s="3" t="inlineStr">
        <is>
          <t>Spare</t>
        </is>
      </c>
      <c r="C45" s="3" t="inlineStr"/>
      <c r="D45" s="4" t="n"/>
      <c r="E45" s="4" t="n"/>
      <c r="F45" s="4" t="n"/>
      <c r="G45" s="2">
        <f>CHOOSE(MOD(INT((A45-1)/2),3)+1,"A","B","C")</f>
        <v/>
      </c>
      <c r="H45" s="6">
        <f>IF(OR(A45="",E45=""),0,IF(MOD(0-MOD(INT((A45-1)/2),3),3)&lt;E45,D45/E45,0))</f>
        <v/>
      </c>
      <c r="I45" s="6">
        <f>IF(OR(A45="",E45=""),0,IF(MOD(1-MOD(INT((A45-1)/2),3),3)&lt;E45,D45/E45,0))</f>
        <v/>
      </c>
      <c r="J45" s="6">
        <f>IF(OR(A45="",E45=""),0,IF(MOD(2-MOD(INT((A45-1)/2),3),3)&lt;E45,D45/E45,0))</f>
        <v/>
      </c>
    </row>
    <row r="46">
      <c r="A46" s="4" t="n">
        <v>42</v>
      </c>
      <c r="B46" s="3" t="inlineStr">
        <is>
          <t>Spare</t>
        </is>
      </c>
      <c r="C46" s="3" t="inlineStr"/>
      <c r="D46" s="4" t="n"/>
      <c r="E46" s="4" t="n"/>
      <c r="F46" s="4" t="n"/>
      <c r="G46" s="2">
        <f>CHOOSE(MOD(INT((A46-1)/2),3)+1,"A","B","C")</f>
        <v/>
      </c>
      <c r="H46" s="6">
        <f>IF(OR(A46="",E46=""),0,IF(MOD(0-MOD(INT((A46-1)/2),3),3)&lt;E46,D46/E46,0))</f>
        <v/>
      </c>
      <c r="I46" s="6">
        <f>IF(OR(A46="",E46=""),0,IF(MOD(1-MOD(INT((A46-1)/2),3),3)&lt;E46,D46/E46,0))</f>
        <v/>
      </c>
      <c r="J46" s="6">
        <f>IF(OR(A46="",E46=""),0,IF(MOD(2-MOD(INT((A46-1)/2),3),3)&lt;E46,D46/E46,0))</f>
        <v/>
      </c>
    </row>
    <row r="47">
      <c r="B47" s="10" t="inlineStr">
        <is>
          <t>CONNECTED LOAD</t>
        </is>
      </c>
      <c r="D47" s="11">
        <f>SUM(D5:D46)</f>
        <v/>
      </c>
      <c r="H47" s="11">
        <f>SUM(H5:H46)</f>
        <v/>
      </c>
      <c r="I47" s="11">
        <f>SUM(I5:I46)</f>
        <v/>
      </c>
      <c r="J47" s="11">
        <f>SUM(J5:J46)</f>
        <v/>
      </c>
    </row>
  </sheetData>
  <dataValidations count="1">
    <dataValidation sqref="C5:C46" showDropDown="0" showInputMessage="0" showErrorMessage="0" allowBlank="1" type="list">
      <formula1>"Lighting,Receptacle,HVAC,Motor,Kitchen,Other"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22" customWidth="1" min="2" max="2"/>
    <col width="60" customWidth="1" min="3" max="3"/>
  </cols>
  <sheetData>
    <row r="1">
      <c r="A1" s="1" t="inlineStr">
        <is>
          <t>Panel load summary</t>
        </is>
      </c>
    </row>
    <row r="4">
      <c r="A4" s="2" t="inlineStr">
        <is>
          <t>Connected load (VA)</t>
        </is>
      </c>
      <c r="B4" s="6">
        <f>Circuits!D47</f>
        <v/>
      </c>
    </row>
    <row r="5">
      <c r="A5" s="2" t="inlineStr">
        <is>
          <t>Phase A (VA)</t>
        </is>
      </c>
      <c r="B5" s="6">
        <f>Circuits!H47</f>
        <v/>
      </c>
    </row>
    <row r="6">
      <c r="A6" s="2" t="inlineStr">
        <is>
          <t>Phase B (VA)</t>
        </is>
      </c>
      <c r="B6" s="6">
        <f>Circuits!I47</f>
        <v/>
      </c>
    </row>
    <row r="7">
      <c r="A7" s="2" t="inlineStr">
        <is>
          <t>Phase C (VA)</t>
        </is>
      </c>
      <c r="B7" s="6">
        <f>Circuits!J47</f>
        <v/>
      </c>
    </row>
    <row r="8">
      <c r="A8" s="2" t="inlineStr">
        <is>
          <t>Phase A amps</t>
        </is>
      </c>
      <c r="B8" s="12">
        <f>B5/Panel!$B$6</f>
        <v/>
      </c>
    </row>
    <row r="9">
      <c r="A9" s="2" t="inlineStr">
        <is>
          <t>Phase B amps</t>
        </is>
      </c>
      <c r="B9" s="12">
        <f>B6/Panel!$B$6</f>
        <v/>
      </c>
    </row>
    <row r="10">
      <c r="A10" s="2" t="inlineStr">
        <is>
          <t>Phase C amps</t>
        </is>
      </c>
      <c r="B10" s="12">
        <f>B7/Panel!$B$6</f>
        <v/>
      </c>
    </row>
    <row r="11">
      <c r="A11" s="2" t="inlineStr">
        <is>
          <t>Demand load (VA)</t>
        </is>
      </c>
      <c r="B11" s="6">
        <f>B4*Panel!B11</f>
        <v/>
      </c>
    </row>
    <row r="12">
      <c r="A12" s="2" t="inlineStr">
        <is>
          <t>Demand amps (3-phase)</t>
        </is>
      </c>
      <c r="B12" s="12">
        <f>B11/(SQRT(3)*Panel!B5)</f>
        <v/>
      </c>
    </row>
    <row r="13">
      <c r="A13" s="2" t="inlineStr">
        <is>
          <t>Max phase imbalance</t>
        </is>
      </c>
      <c r="B13" s="13">
        <f>(MAX(B5:B7)-MIN(B5:B7))/MAX(1,AVERAGE(B5:B7))</f>
        <v/>
      </c>
    </row>
    <row r="14">
      <c r="A14" s="2" t="inlineStr">
        <is>
          <t>Bus loading (highest phase)</t>
        </is>
      </c>
      <c r="B14" s="13">
        <f>MAX(B8:B10)/Panel!B8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2026-11-01T04:46:03Z</dcterms:created>
  <dcterms:modified xmlns:dcterms="http://purl.org/dc/terms/" xmlns:xsi="http://www.w3.org/2001/XMLSchema-instance" xsi:type="dcterms:W3CDTF">2026-11-01T04:46:03Z</dcterms:modified>
</cp:coreProperties>
</file>