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bar takeoff" sheetId="1" state="visible" r:id="rId1"/>
    <sheet xmlns:r="http://schemas.openxmlformats.org/officeDocument/2006/relationships" name="Weights" sheetId="2" state="visible" r:id="rId2"/>
    <sheet xmlns:r="http://schemas.openxmlformats.org/officeDocument/2006/relationships" name="Summary by size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67E8F9"/>
    </font>
    <font>
      <i val="1"/>
      <color rgb="007F929B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3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2" fillId="0" borderId="1" pivotButton="0" quotePrefix="0" xfId="0"/>
    <xf numFmtId="4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2" fontId="0" fillId="0" borderId="1" pivotButton="0" quotePrefix="0" xfId="0"/>
    <xf numFmtId="0" fontId="2" fillId="0" borderId="0" pivotButton="0" quotePrefix="0" xfId="0"/>
    <xf numFmtId="165" fontId="0" fillId="0" borderId="1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8" customWidth="1" min="3" max="3"/>
    <col width="10" customWidth="1" min="4" max="4"/>
    <col width="10" customWidth="1" min="5" max="5"/>
    <col width="10" customWidth="1" min="6" max="6"/>
    <col width="11" customWidth="1" min="7" max="7"/>
    <col width="11" customWidth="1" min="8" max="8"/>
    <col width="11" customWidth="1" min="9" max="9"/>
    <col width="11" customWidth="1" min="10" max="10"/>
    <col width="12" customWidth="1" min="11" max="11"/>
    <col width="10" customWidth="1" min="12" max="12"/>
    <col width="26" customWidth="1" min="13" max="13"/>
  </cols>
  <sheetData>
    <row r="1" ht="30" customHeight="1">
      <c r="A1" s="1" t="inlineStr">
        <is>
          <t>Sheet / detail</t>
        </is>
      </c>
      <c r="B1" s="1" t="inlineStr">
        <is>
          <t>Element</t>
        </is>
      </c>
      <c r="C1" s="1" t="inlineStr">
        <is>
          <t>Mark</t>
        </is>
      </c>
      <c r="D1" s="1" t="inlineStr">
        <is>
          <t>Bar size (#)</t>
        </is>
      </c>
      <c r="E1" s="1" t="inlineStr">
        <is>
          <t>Qty of elements</t>
        </is>
      </c>
      <c r="F1" s="1" t="inlineStr">
        <is>
          <t>Bars per element</t>
        </is>
      </c>
      <c r="G1" s="1" t="inlineStr">
        <is>
          <t>Bar length (ft)</t>
        </is>
      </c>
      <c r="H1" s="1" t="inlineStr">
        <is>
          <t>Lap/hook add (ft)</t>
        </is>
      </c>
      <c r="I1" s="1" t="inlineStr">
        <is>
          <t>Total LF</t>
        </is>
      </c>
      <c r="J1" s="1" t="inlineStr">
        <is>
          <t>Unit wt (lb/ft)</t>
        </is>
      </c>
      <c r="K1" s="1" t="inlineStr">
        <is>
          <t>Weight (lb)</t>
        </is>
      </c>
      <c r="L1" s="1" t="inlineStr">
        <is>
          <t>Coating</t>
        </is>
      </c>
      <c r="M1" s="1" t="inlineStr">
        <is>
          <t>Notes / RFI</t>
        </is>
      </c>
    </row>
    <row r="2">
      <c r="A2" s="2" t="inlineStr">
        <is>
          <t>S-201 / 3</t>
        </is>
      </c>
      <c r="B2" s="2" t="inlineStr">
        <is>
          <t>Spread footing F1</t>
        </is>
      </c>
      <c r="C2" s="2" t="inlineStr">
        <is>
          <t>F1-B</t>
        </is>
      </c>
      <c r="D2" s="3" t="n">
        <v>5</v>
      </c>
      <c r="E2" s="3" t="n">
        <v>12</v>
      </c>
      <c r="F2" s="3" t="n">
        <v>8</v>
      </c>
      <c r="G2" s="4" t="n">
        <v>6.5</v>
      </c>
      <c r="H2" s="4" t="n">
        <v>0</v>
      </c>
      <c r="I2" s="4">
        <f>E2*F2*(G2+H2)</f>
        <v/>
      </c>
      <c r="J2" s="5">
        <f>IFERROR(VLOOKUP(D2,Weights!$A$2:$B$12,2,FALSE),0)</f>
        <v/>
      </c>
      <c r="K2" s="4">
        <f>I2*J2</f>
        <v/>
      </c>
      <c r="L2" s="2" t="inlineStr">
        <is>
          <t>Black</t>
        </is>
      </c>
      <c r="M2" s="6" t="inlineStr">
        <is>
          <t>Example row: replace</t>
        </is>
      </c>
    </row>
    <row r="3">
      <c r="A3" s="2" t="inlineStr">
        <is>
          <t>S-201 / 3</t>
        </is>
      </c>
      <c r="B3" s="2" t="inlineStr">
        <is>
          <t>Spread footing F1 (top)</t>
        </is>
      </c>
      <c r="C3" s="2" t="inlineStr">
        <is>
          <t>F1-T</t>
        </is>
      </c>
      <c r="D3" s="3" t="n">
        <v>4</v>
      </c>
      <c r="E3" s="3" t="n">
        <v>12</v>
      </c>
      <c r="F3" s="3" t="n">
        <v>8</v>
      </c>
      <c r="G3" s="4" t="n">
        <v>6.5</v>
      </c>
      <c r="H3" s="4" t="n">
        <v>0</v>
      </c>
      <c r="I3" s="4">
        <f>E3*F3*(G3+H3)</f>
        <v/>
      </c>
      <c r="J3" s="5">
        <f>IFERROR(VLOOKUP(D3,Weights!$A$2:$B$12,2,FALSE),0)</f>
        <v/>
      </c>
      <c r="K3" s="4">
        <f>I3*J3</f>
        <v/>
      </c>
      <c r="L3" s="2" t="inlineStr">
        <is>
          <t>Black</t>
        </is>
      </c>
      <c r="M3" s="6" t="inlineStr">
        <is>
          <t>Example row</t>
        </is>
      </c>
    </row>
    <row r="4">
      <c r="A4" s="2" t="inlineStr">
        <is>
          <t>S-301</t>
        </is>
      </c>
      <c r="B4" s="2" t="inlineStr">
        <is>
          <t>Grade beam GB-1</t>
        </is>
      </c>
      <c r="C4" s="2" t="inlineStr">
        <is>
          <t>GB1-L</t>
        </is>
      </c>
      <c r="D4" s="3" t="n">
        <v>6</v>
      </c>
      <c r="E4" s="3" t="n">
        <v>4</v>
      </c>
      <c r="F4" s="3" t="n">
        <v>4</v>
      </c>
      <c r="G4" s="4" t="n">
        <v>28</v>
      </c>
      <c r="H4" s="4" t="n">
        <v>2.5</v>
      </c>
      <c r="I4" s="4">
        <f>E4*F4*(G4+H4)</f>
        <v/>
      </c>
      <c r="J4" s="5">
        <f>IFERROR(VLOOKUP(D4,Weights!$A$2:$B$12,2,FALSE),0)</f>
        <v/>
      </c>
      <c r="K4" s="4">
        <f>I4*J4</f>
        <v/>
      </c>
      <c r="L4" s="2" t="inlineStr">
        <is>
          <t>Epoxy</t>
        </is>
      </c>
      <c r="M4" s="6" t="inlineStr">
        <is>
          <t>Example: lap per S-001 notes</t>
        </is>
      </c>
    </row>
    <row r="5">
      <c r="A5" s="2" t="inlineStr">
        <is>
          <t>S-301</t>
        </is>
      </c>
      <c r="B5" s="2" t="inlineStr">
        <is>
          <t>Grade beam GB-1 stirrups</t>
        </is>
      </c>
      <c r="C5" s="2" t="inlineStr">
        <is>
          <t>GB1-S</t>
        </is>
      </c>
      <c r="D5" s="3" t="n">
        <v>3</v>
      </c>
      <c r="E5" s="3" t="n">
        <v>4</v>
      </c>
      <c r="F5" s="3" t="n">
        <v>30</v>
      </c>
      <c r="G5" s="4" t="n">
        <v>7.2</v>
      </c>
      <c r="H5" s="4" t="n">
        <v>0</v>
      </c>
      <c r="I5" s="4">
        <f>E5*F5*(G5+H5)</f>
        <v/>
      </c>
      <c r="J5" s="5">
        <f>IFERROR(VLOOKUP(D5,Weights!$A$2:$B$12,2,FALSE),0)</f>
        <v/>
      </c>
      <c r="K5" s="4">
        <f>I5*J5</f>
        <v/>
      </c>
      <c r="L5" s="2" t="inlineStr">
        <is>
          <t>Epoxy</t>
        </is>
      </c>
      <c r="M5" s="6" t="inlineStr">
        <is>
          <t>Example</t>
        </is>
      </c>
    </row>
    <row r="6">
      <c r="I6" s="7">
        <f>E6*F6*(G6+H6)</f>
        <v/>
      </c>
      <c r="J6" s="8">
        <f>IFERROR(VLOOKUP(D6,Weights!$A$2:$B$12,2,FALSE),0)</f>
        <v/>
      </c>
      <c r="K6" s="7">
        <f>I6*J6</f>
        <v/>
      </c>
    </row>
    <row r="7">
      <c r="I7" s="7">
        <f>E7*F7*(G7+H7)</f>
        <v/>
      </c>
      <c r="J7" s="8">
        <f>IFERROR(VLOOKUP(D7,Weights!$A$2:$B$12,2,FALSE),0)</f>
        <v/>
      </c>
      <c r="K7" s="7">
        <f>I7*J7</f>
        <v/>
      </c>
    </row>
    <row r="8">
      <c r="I8" s="7">
        <f>E8*F8*(G8+H8)</f>
        <v/>
      </c>
      <c r="J8" s="8">
        <f>IFERROR(VLOOKUP(D8,Weights!$A$2:$B$12,2,FALSE),0)</f>
        <v/>
      </c>
      <c r="K8" s="7">
        <f>I8*J8</f>
        <v/>
      </c>
    </row>
    <row r="9">
      <c r="I9" s="7">
        <f>E9*F9*(G9+H9)</f>
        <v/>
      </c>
      <c r="J9" s="8">
        <f>IFERROR(VLOOKUP(D9,Weights!$A$2:$B$12,2,FALSE),0)</f>
        <v/>
      </c>
      <c r="K9" s="7">
        <f>I9*J9</f>
        <v/>
      </c>
    </row>
    <row r="10">
      <c r="I10" s="7">
        <f>E10*F10*(G10+H10)</f>
        <v/>
      </c>
      <c r="J10" s="8">
        <f>IFERROR(VLOOKUP(D10,Weights!$A$2:$B$12,2,FALSE),0)</f>
        <v/>
      </c>
      <c r="K10" s="7">
        <f>I10*J10</f>
        <v/>
      </c>
    </row>
    <row r="11">
      <c r="I11" s="7">
        <f>E11*F11*(G11+H11)</f>
        <v/>
      </c>
      <c r="J11" s="8">
        <f>IFERROR(VLOOKUP(D11,Weights!$A$2:$B$12,2,FALSE),0)</f>
        <v/>
      </c>
      <c r="K11" s="7">
        <f>I11*J11</f>
        <v/>
      </c>
    </row>
    <row r="12">
      <c r="I12" s="7">
        <f>E12*F12*(G12+H12)</f>
        <v/>
      </c>
      <c r="J12" s="8">
        <f>IFERROR(VLOOKUP(D12,Weights!$A$2:$B$12,2,FALSE),0)</f>
        <v/>
      </c>
      <c r="K12" s="7">
        <f>I12*J12</f>
        <v/>
      </c>
    </row>
    <row r="13">
      <c r="I13" s="7">
        <f>E13*F13*(G13+H13)</f>
        <v/>
      </c>
      <c r="J13" s="8">
        <f>IFERROR(VLOOKUP(D13,Weights!$A$2:$B$12,2,FALSE),0)</f>
        <v/>
      </c>
      <c r="K13" s="7">
        <f>I13*J13</f>
        <v/>
      </c>
    </row>
    <row r="14">
      <c r="I14" s="7">
        <f>E14*F14*(G14+H14)</f>
        <v/>
      </c>
      <c r="J14" s="8">
        <f>IFERROR(VLOOKUP(D14,Weights!$A$2:$B$12,2,FALSE),0)</f>
        <v/>
      </c>
      <c r="K14" s="7">
        <f>I14*J14</f>
        <v/>
      </c>
    </row>
    <row r="15">
      <c r="I15" s="7">
        <f>E15*F15*(G15+H15)</f>
        <v/>
      </c>
      <c r="J15" s="8">
        <f>IFERROR(VLOOKUP(D15,Weights!$A$2:$B$12,2,FALSE),0)</f>
        <v/>
      </c>
      <c r="K15" s="7">
        <f>I15*J15</f>
        <v/>
      </c>
    </row>
    <row r="16">
      <c r="I16" s="7">
        <f>E16*F16*(G16+H16)</f>
        <v/>
      </c>
      <c r="J16" s="8">
        <f>IFERROR(VLOOKUP(D16,Weights!$A$2:$B$12,2,FALSE),0)</f>
        <v/>
      </c>
      <c r="K16" s="7">
        <f>I16*J16</f>
        <v/>
      </c>
    </row>
    <row r="17">
      <c r="I17" s="7">
        <f>E17*F17*(G17+H17)</f>
        <v/>
      </c>
      <c r="J17" s="8">
        <f>IFERROR(VLOOKUP(D17,Weights!$A$2:$B$12,2,FALSE),0)</f>
        <v/>
      </c>
      <c r="K17" s="7">
        <f>I17*J17</f>
        <v/>
      </c>
    </row>
    <row r="18">
      <c r="I18" s="7">
        <f>E18*F18*(G18+H18)</f>
        <v/>
      </c>
      <c r="J18" s="8">
        <f>IFERROR(VLOOKUP(D18,Weights!$A$2:$B$12,2,FALSE),0)</f>
        <v/>
      </c>
      <c r="K18" s="7">
        <f>I18*J18</f>
        <v/>
      </c>
    </row>
    <row r="19">
      <c r="I19" s="7">
        <f>E19*F19*(G19+H19)</f>
        <v/>
      </c>
      <c r="J19" s="8">
        <f>IFERROR(VLOOKUP(D19,Weights!$A$2:$B$12,2,FALSE),0)</f>
        <v/>
      </c>
      <c r="K19" s="7">
        <f>I19*J19</f>
        <v/>
      </c>
    </row>
    <row r="20">
      <c r="I20" s="7">
        <f>E20*F20*(G20+H20)</f>
        <v/>
      </c>
      <c r="J20" s="8">
        <f>IFERROR(VLOOKUP(D20,Weights!$A$2:$B$12,2,FALSE),0)</f>
        <v/>
      </c>
      <c r="K20" s="7">
        <f>I20*J20</f>
        <v/>
      </c>
    </row>
    <row r="21">
      <c r="I21" s="7">
        <f>E21*F21*(G21+H21)</f>
        <v/>
      </c>
      <c r="J21" s="8">
        <f>IFERROR(VLOOKUP(D21,Weights!$A$2:$B$12,2,FALSE),0)</f>
        <v/>
      </c>
      <c r="K21" s="7">
        <f>I21*J21</f>
        <v/>
      </c>
    </row>
    <row r="22">
      <c r="I22" s="7">
        <f>E22*F22*(G22+H22)</f>
        <v/>
      </c>
      <c r="J22" s="8">
        <f>IFERROR(VLOOKUP(D22,Weights!$A$2:$B$12,2,FALSE),0)</f>
        <v/>
      </c>
      <c r="K22" s="7">
        <f>I22*J22</f>
        <v/>
      </c>
    </row>
    <row r="23">
      <c r="I23" s="7">
        <f>E23*F23*(G23+H23)</f>
        <v/>
      </c>
      <c r="J23" s="8">
        <f>IFERROR(VLOOKUP(D23,Weights!$A$2:$B$12,2,FALSE),0)</f>
        <v/>
      </c>
      <c r="K23" s="7">
        <f>I23*J23</f>
        <v/>
      </c>
    </row>
    <row r="24">
      <c r="I24" s="7">
        <f>E24*F24*(G24+H24)</f>
        <v/>
      </c>
      <c r="J24" s="8">
        <f>IFERROR(VLOOKUP(D24,Weights!$A$2:$B$12,2,FALSE),0)</f>
        <v/>
      </c>
      <c r="K24" s="7">
        <f>I24*J24</f>
        <v/>
      </c>
    </row>
    <row r="25">
      <c r="I25" s="7">
        <f>E25*F25*(G25+H25)</f>
        <v/>
      </c>
      <c r="J25" s="8">
        <f>IFERROR(VLOOKUP(D25,Weights!$A$2:$B$12,2,FALSE),0)</f>
        <v/>
      </c>
      <c r="K25" s="7">
        <f>I25*J25</f>
        <v/>
      </c>
    </row>
    <row r="26">
      <c r="A26" s="9" t="inlineStr">
        <is>
          <t>TOTAL</t>
        </is>
      </c>
      <c r="I26" s="10">
        <f>SUM(I2:I25)</f>
        <v/>
      </c>
      <c r="K26" s="10">
        <f>SUM(K2:K25)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2" customWidth="1" min="4" max="4"/>
  </cols>
  <sheetData>
    <row r="1" ht="30" customHeight="1">
      <c r="A1" s="1" t="inlineStr">
        <is>
          <t>Bar size (#)</t>
        </is>
      </c>
      <c r="B1" s="1" t="inlineStr">
        <is>
          <t>lb/ft</t>
        </is>
      </c>
      <c r="C1" s="1" t="inlineStr">
        <is>
          <t>Nominal dia (in)</t>
        </is>
      </c>
      <c r="D1" s="1" t="inlineStr">
        <is>
          <t>Area (sq in)</t>
        </is>
      </c>
    </row>
    <row r="2">
      <c r="A2" s="3" t="n">
        <v>3</v>
      </c>
      <c r="B2" s="5" t="n">
        <v>0.376</v>
      </c>
      <c r="C2" s="5" t="n">
        <v>0.375</v>
      </c>
      <c r="D2" s="11" t="n">
        <v>0.11</v>
      </c>
    </row>
    <row r="3">
      <c r="A3" s="3" t="n">
        <v>4</v>
      </c>
      <c r="B3" s="5" t="n">
        <v>0.668</v>
      </c>
      <c r="C3" s="5" t="n">
        <v>0.5</v>
      </c>
      <c r="D3" s="11" t="n">
        <v>0.2</v>
      </c>
    </row>
    <row r="4">
      <c r="A4" s="3" t="n">
        <v>5</v>
      </c>
      <c r="B4" s="5" t="n">
        <v>1.043</v>
      </c>
      <c r="C4" s="5" t="n">
        <v>0.625</v>
      </c>
      <c r="D4" s="11" t="n">
        <v>0.31</v>
      </c>
    </row>
    <row r="5">
      <c r="A5" s="3" t="n">
        <v>6</v>
      </c>
      <c r="B5" s="5" t="n">
        <v>1.502</v>
      </c>
      <c r="C5" s="5" t="n">
        <v>0.75</v>
      </c>
      <c r="D5" s="11" t="n">
        <v>0.44</v>
      </c>
    </row>
    <row r="6">
      <c r="A6" s="3" t="n">
        <v>7</v>
      </c>
      <c r="B6" s="5" t="n">
        <v>2.044</v>
      </c>
      <c r="C6" s="5" t="n">
        <v>0.875</v>
      </c>
      <c r="D6" s="11" t="n">
        <v>0.6</v>
      </c>
    </row>
    <row r="7">
      <c r="A7" s="3" t="n">
        <v>8</v>
      </c>
      <c r="B7" s="5" t="n">
        <v>2.67</v>
      </c>
      <c r="C7" s="5" t="n">
        <v>1</v>
      </c>
      <c r="D7" s="11" t="n">
        <v>0.79</v>
      </c>
    </row>
    <row r="8">
      <c r="A8" s="3" t="n">
        <v>9</v>
      </c>
      <c r="B8" s="5" t="n">
        <v>3.4</v>
      </c>
      <c r="C8" s="5" t="n">
        <v>1.128</v>
      </c>
      <c r="D8" s="11" t="n">
        <v>1</v>
      </c>
    </row>
    <row r="9">
      <c r="A9" s="3" t="n">
        <v>10</v>
      </c>
      <c r="B9" s="5" t="n">
        <v>4.303</v>
      </c>
      <c r="C9" s="5" t="n">
        <v>1.27</v>
      </c>
      <c r="D9" s="11" t="n">
        <v>1.27</v>
      </c>
    </row>
    <row r="10">
      <c r="A10" s="3" t="n">
        <v>11</v>
      </c>
      <c r="B10" s="5" t="n">
        <v>5.313</v>
      </c>
      <c r="C10" s="5" t="n">
        <v>1.41</v>
      </c>
      <c r="D10" s="11" t="n">
        <v>1.56</v>
      </c>
    </row>
    <row r="11">
      <c r="A11" s="3" t="n">
        <v>14</v>
      </c>
      <c r="B11" s="5" t="n">
        <v>7.65</v>
      </c>
      <c r="C11" s="5" t="n">
        <v>1.693</v>
      </c>
      <c r="D11" s="11" t="n">
        <v>2.25</v>
      </c>
    </row>
    <row r="12">
      <c r="A12" s="3" t="n">
        <v>18</v>
      </c>
      <c r="B12" s="5" t="n">
        <v>13.6</v>
      </c>
      <c r="C12" s="5" t="n">
        <v>2.257</v>
      </c>
      <c r="D12" s="11" t="n">
        <v>4</v>
      </c>
    </row>
    <row r="35">
      <c r="A35" s="12" t="inlineStr">
        <is>
          <t>Note: ASTM A615/A615M standard inch-pound bar sizes. Confirm against the mill or fabricator data you price from.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0" customWidth="1" min="5" max="5"/>
    <col width="12" customWidth="1" min="6" max="6"/>
  </cols>
  <sheetData>
    <row r="1" ht="30" customHeight="1">
      <c r="A1" s="1" t="inlineStr">
        <is>
          <t>Bar size (#)</t>
        </is>
      </c>
      <c r="B1" s="1" t="inlineStr">
        <is>
          <t>Total LF</t>
        </is>
      </c>
      <c r="C1" s="1" t="inlineStr">
        <is>
          <t>Weight (lb)</t>
        </is>
      </c>
      <c r="D1" s="1" t="inlineStr">
        <is>
          <t>Weight (tons)</t>
        </is>
      </c>
      <c r="E1" s="1" t="inlineStr">
        <is>
          <t>Waste %</t>
        </is>
      </c>
      <c r="F1" s="1" t="inlineStr">
        <is>
          <t>Order tons</t>
        </is>
      </c>
    </row>
    <row r="2">
      <c r="A2" s="3" t="n">
        <v>3</v>
      </c>
      <c r="B2" s="4">
        <f>SUMIF('Rebar takeoff'!$D:$D,A2,'Rebar takeoff'!$I:$I)</f>
        <v/>
      </c>
      <c r="C2" s="4">
        <f>SUMIF('Rebar takeoff'!$D:$D,A2,'Rebar takeoff'!$K:$K)</f>
        <v/>
      </c>
      <c r="D2" s="5">
        <f>C2/2000</f>
        <v/>
      </c>
      <c r="E2" s="13" t="n">
        <v>0.05</v>
      </c>
      <c r="F2" s="5">
        <f>D2*(1+E2)</f>
        <v/>
      </c>
    </row>
    <row r="3">
      <c r="A3" s="3" t="n">
        <v>4</v>
      </c>
      <c r="B3" s="4">
        <f>SUMIF('Rebar takeoff'!$D:$D,A3,'Rebar takeoff'!$I:$I)</f>
        <v/>
      </c>
      <c r="C3" s="4">
        <f>SUMIF('Rebar takeoff'!$D:$D,A3,'Rebar takeoff'!$K:$K)</f>
        <v/>
      </c>
      <c r="D3" s="5">
        <f>C3/2000</f>
        <v/>
      </c>
      <c r="E3" s="13" t="n">
        <v>0.05</v>
      </c>
      <c r="F3" s="5">
        <f>D3*(1+E3)</f>
        <v/>
      </c>
    </row>
    <row r="4">
      <c r="A4" s="3" t="n">
        <v>5</v>
      </c>
      <c r="B4" s="4">
        <f>SUMIF('Rebar takeoff'!$D:$D,A4,'Rebar takeoff'!$I:$I)</f>
        <v/>
      </c>
      <c r="C4" s="4">
        <f>SUMIF('Rebar takeoff'!$D:$D,A4,'Rebar takeoff'!$K:$K)</f>
        <v/>
      </c>
      <c r="D4" s="5">
        <f>C4/2000</f>
        <v/>
      </c>
      <c r="E4" s="13" t="n">
        <v>0.05</v>
      </c>
      <c r="F4" s="5">
        <f>D4*(1+E4)</f>
        <v/>
      </c>
    </row>
    <row r="5">
      <c r="A5" s="3" t="n">
        <v>6</v>
      </c>
      <c r="B5" s="4">
        <f>SUMIF('Rebar takeoff'!$D:$D,A5,'Rebar takeoff'!$I:$I)</f>
        <v/>
      </c>
      <c r="C5" s="4">
        <f>SUMIF('Rebar takeoff'!$D:$D,A5,'Rebar takeoff'!$K:$K)</f>
        <v/>
      </c>
      <c r="D5" s="5">
        <f>C5/2000</f>
        <v/>
      </c>
      <c r="E5" s="13" t="n">
        <v>0.05</v>
      </c>
      <c r="F5" s="5">
        <f>D5*(1+E5)</f>
        <v/>
      </c>
    </row>
    <row r="6">
      <c r="A6" s="3" t="n">
        <v>7</v>
      </c>
      <c r="B6" s="4">
        <f>SUMIF('Rebar takeoff'!$D:$D,A6,'Rebar takeoff'!$I:$I)</f>
        <v/>
      </c>
      <c r="C6" s="4">
        <f>SUMIF('Rebar takeoff'!$D:$D,A6,'Rebar takeoff'!$K:$K)</f>
        <v/>
      </c>
      <c r="D6" s="5">
        <f>C6/2000</f>
        <v/>
      </c>
      <c r="E6" s="13" t="n">
        <v>0.05</v>
      </c>
      <c r="F6" s="5">
        <f>D6*(1+E6)</f>
        <v/>
      </c>
    </row>
    <row r="7">
      <c r="A7" s="3" t="n">
        <v>8</v>
      </c>
      <c r="B7" s="4">
        <f>SUMIF('Rebar takeoff'!$D:$D,A7,'Rebar takeoff'!$I:$I)</f>
        <v/>
      </c>
      <c r="C7" s="4">
        <f>SUMIF('Rebar takeoff'!$D:$D,A7,'Rebar takeoff'!$K:$K)</f>
        <v/>
      </c>
      <c r="D7" s="5">
        <f>C7/2000</f>
        <v/>
      </c>
      <c r="E7" s="13" t="n">
        <v>0.05</v>
      </c>
      <c r="F7" s="5">
        <f>D7*(1+E7)</f>
        <v/>
      </c>
    </row>
    <row r="8">
      <c r="A8" s="3" t="n">
        <v>9</v>
      </c>
      <c r="B8" s="4">
        <f>SUMIF('Rebar takeoff'!$D:$D,A8,'Rebar takeoff'!$I:$I)</f>
        <v/>
      </c>
      <c r="C8" s="4">
        <f>SUMIF('Rebar takeoff'!$D:$D,A8,'Rebar takeoff'!$K:$K)</f>
        <v/>
      </c>
      <c r="D8" s="5">
        <f>C8/2000</f>
        <v/>
      </c>
      <c r="E8" s="13" t="n">
        <v>0.05</v>
      </c>
      <c r="F8" s="5">
        <f>D8*(1+E8)</f>
        <v/>
      </c>
    </row>
    <row r="9">
      <c r="A9" s="3" t="n">
        <v>10</v>
      </c>
      <c r="B9" s="4">
        <f>SUMIF('Rebar takeoff'!$D:$D,A9,'Rebar takeoff'!$I:$I)</f>
        <v/>
      </c>
      <c r="C9" s="4">
        <f>SUMIF('Rebar takeoff'!$D:$D,A9,'Rebar takeoff'!$K:$K)</f>
        <v/>
      </c>
      <c r="D9" s="5">
        <f>C9/2000</f>
        <v/>
      </c>
      <c r="E9" s="13" t="n">
        <v>0.05</v>
      </c>
      <c r="F9" s="5">
        <f>D9*(1+E9)</f>
        <v/>
      </c>
    </row>
    <row r="10">
      <c r="A10" s="3" t="n">
        <v>11</v>
      </c>
      <c r="B10" s="4">
        <f>SUMIF('Rebar takeoff'!$D:$D,A10,'Rebar takeoff'!$I:$I)</f>
        <v/>
      </c>
      <c r="C10" s="4">
        <f>SUMIF('Rebar takeoff'!$D:$D,A10,'Rebar takeoff'!$K:$K)</f>
        <v/>
      </c>
      <c r="D10" s="5">
        <f>C10/2000</f>
        <v/>
      </c>
      <c r="E10" s="13" t="n">
        <v>0.05</v>
      </c>
      <c r="F10" s="5">
        <f>D10*(1+E10)</f>
        <v/>
      </c>
    </row>
    <row r="11">
      <c r="B11" s="7">
        <f>SUMIF('Rebar takeoff'!$D:$D,A11,'Rebar takeoff'!$I:$I)</f>
        <v/>
      </c>
      <c r="C11" s="7">
        <f>SUMIF('Rebar takeoff'!$D:$D,A11,'Rebar takeoff'!$K:$K)</f>
        <v/>
      </c>
      <c r="D11" s="8">
        <f>C11/2000</f>
        <v/>
      </c>
      <c r="F11" s="8">
        <f>D11*(1+E11)</f>
        <v/>
      </c>
    </row>
    <row r="12">
      <c r="B12" s="7">
        <f>SUMIF('Rebar takeoff'!$D:$D,A12,'Rebar takeoff'!$I:$I)</f>
        <v/>
      </c>
      <c r="C12" s="7">
        <f>SUMIF('Rebar takeoff'!$D:$D,A12,'Rebar takeoff'!$K:$K)</f>
        <v/>
      </c>
      <c r="D12" s="8">
        <f>C12/2000</f>
        <v/>
      </c>
      <c r="F12" s="8">
        <f>D12*(1+E12)</f>
        <v/>
      </c>
    </row>
    <row r="13">
      <c r="B13" s="7">
        <f>SUMIF('Rebar takeoff'!$D:$D,A13,'Rebar takeoff'!$I:$I)</f>
        <v/>
      </c>
      <c r="C13" s="7">
        <f>SUMIF('Rebar takeoff'!$D:$D,A13,'Rebar takeoff'!$K:$K)</f>
        <v/>
      </c>
      <c r="D13" s="8">
        <f>C13/2000</f>
        <v/>
      </c>
      <c r="F13" s="8">
        <f>D13*(1+E13)</f>
        <v/>
      </c>
    </row>
    <row r="14">
      <c r="B14" s="7">
        <f>SUMIF('Rebar takeoff'!$D:$D,A14,'Rebar takeoff'!$I:$I)</f>
        <v/>
      </c>
      <c r="C14" s="7">
        <f>SUMIF('Rebar takeoff'!$D:$D,A14,'Rebar takeoff'!$K:$K)</f>
        <v/>
      </c>
      <c r="D14" s="8">
        <f>C14/2000</f>
        <v/>
      </c>
      <c r="F14" s="8">
        <f>D14*(1+E14)</f>
        <v/>
      </c>
    </row>
    <row r="15">
      <c r="B15" s="7">
        <f>SUMIF('Rebar takeoff'!$D:$D,A15,'Rebar takeoff'!$I:$I)</f>
        <v/>
      </c>
      <c r="C15" s="7">
        <f>SUMIF('Rebar takeoff'!$D:$D,A15,'Rebar takeoff'!$K:$K)</f>
        <v/>
      </c>
      <c r="D15" s="8">
        <f>C15/2000</f>
        <v/>
      </c>
      <c r="F15" s="8">
        <f>D15*(1+E15)</f>
        <v/>
      </c>
    </row>
    <row r="16">
      <c r="B16" s="7">
        <f>SUMIF('Rebar takeoff'!$D:$D,A16,'Rebar takeoff'!$I:$I)</f>
        <v/>
      </c>
      <c r="C16" s="7">
        <f>SUMIF('Rebar takeoff'!$D:$D,A16,'Rebar takeoff'!$K:$K)</f>
        <v/>
      </c>
      <c r="D16" s="8">
        <f>C16/2000</f>
        <v/>
      </c>
      <c r="F16" s="8">
        <f>D16*(1+E16)</f>
        <v/>
      </c>
    </row>
    <row r="17">
      <c r="B17" s="7">
        <f>SUMIF('Rebar takeoff'!$D:$D,A17,'Rebar takeoff'!$I:$I)</f>
        <v/>
      </c>
      <c r="C17" s="7">
        <f>SUMIF('Rebar takeoff'!$D:$D,A17,'Rebar takeoff'!$K:$K)</f>
        <v/>
      </c>
      <c r="D17" s="8">
        <f>C17/2000</f>
        <v/>
      </c>
      <c r="F17" s="8">
        <f>D17*(1+E17)</f>
        <v/>
      </c>
    </row>
    <row r="18">
      <c r="B18" s="7">
        <f>SUMIF('Rebar takeoff'!$D:$D,A18,'Rebar takeoff'!$I:$I)</f>
        <v/>
      </c>
      <c r="C18" s="7">
        <f>SUMIF('Rebar takeoff'!$D:$D,A18,'Rebar takeoff'!$K:$K)</f>
        <v/>
      </c>
      <c r="D18" s="8">
        <f>C18/2000</f>
        <v/>
      </c>
      <c r="F18" s="8">
        <f>D18*(1+E18)</f>
        <v/>
      </c>
    </row>
    <row r="19">
      <c r="B19" s="7">
        <f>SUMIF('Rebar takeoff'!$D:$D,A19,'Rebar takeoff'!$I:$I)</f>
        <v/>
      </c>
      <c r="C19" s="7">
        <f>SUMIF('Rebar takeoff'!$D:$D,A19,'Rebar takeoff'!$K:$K)</f>
        <v/>
      </c>
      <c r="D19" s="8">
        <f>C19/2000</f>
        <v/>
      </c>
      <c r="F19" s="8">
        <f>D19*(1+E19)</f>
        <v/>
      </c>
    </row>
    <row r="20">
      <c r="B20" s="7">
        <f>SUMIF('Rebar takeoff'!$D:$D,A20,'Rebar takeoff'!$I:$I)</f>
        <v/>
      </c>
      <c r="C20" s="7">
        <f>SUMIF('Rebar takeoff'!$D:$D,A20,'Rebar takeoff'!$K:$K)</f>
        <v/>
      </c>
      <c r="D20" s="8">
        <f>C20/2000</f>
        <v/>
      </c>
      <c r="F20" s="8">
        <f>D20*(1+E20)</f>
        <v/>
      </c>
    </row>
    <row r="21">
      <c r="B21" s="7">
        <f>SUMIF('Rebar takeoff'!$D:$D,A21,'Rebar takeoff'!$I:$I)</f>
        <v/>
      </c>
      <c r="C21" s="7">
        <f>SUMIF('Rebar takeoff'!$D:$D,A21,'Rebar takeoff'!$K:$K)</f>
        <v/>
      </c>
      <c r="D21" s="8">
        <f>C21/2000</f>
        <v/>
      </c>
      <c r="F21" s="8">
        <f>D21*(1+E21)</f>
        <v/>
      </c>
    </row>
    <row r="22">
      <c r="B22" s="7">
        <f>SUMIF('Rebar takeoff'!$D:$D,A22,'Rebar takeoff'!$I:$I)</f>
        <v/>
      </c>
      <c r="C22" s="7">
        <f>SUMIF('Rebar takeoff'!$D:$D,A22,'Rebar takeoff'!$K:$K)</f>
        <v/>
      </c>
      <c r="D22" s="8">
        <f>C22/2000</f>
        <v/>
      </c>
      <c r="F22" s="8">
        <f>D22*(1+E22)</f>
        <v/>
      </c>
    </row>
    <row r="23">
      <c r="B23" s="7">
        <f>SUMIF('Rebar takeoff'!$D:$D,A23,'Rebar takeoff'!$I:$I)</f>
        <v/>
      </c>
      <c r="C23" s="7">
        <f>SUMIF('Rebar takeoff'!$D:$D,A23,'Rebar takeoff'!$K:$K)</f>
        <v/>
      </c>
      <c r="D23" s="8">
        <f>C23/2000</f>
        <v/>
      </c>
      <c r="F23" s="8">
        <f>D23*(1+E23)</f>
        <v/>
      </c>
    </row>
    <row r="24">
      <c r="B24" s="7">
        <f>SUMIF('Rebar takeoff'!$D:$D,A24,'Rebar takeoff'!$I:$I)</f>
        <v/>
      </c>
      <c r="C24" s="7">
        <f>SUMIF('Rebar takeoff'!$D:$D,A24,'Rebar takeoff'!$K:$K)</f>
        <v/>
      </c>
      <c r="D24" s="8">
        <f>C24/2000</f>
        <v/>
      </c>
      <c r="F24" s="8">
        <f>D24*(1+E24)</f>
        <v/>
      </c>
    </row>
    <row r="25">
      <c r="B25" s="7">
        <f>SUMIF('Rebar takeoff'!$D:$D,A25,'Rebar takeoff'!$I:$I)</f>
        <v/>
      </c>
      <c r="C25" s="7">
        <f>SUMIF('Rebar takeoff'!$D:$D,A25,'Rebar takeoff'!$K:$K)</f>
        <v/>
      </c>
      <c r="D25" s="8">
        <f>C25/2000</f>
        <v/>
      </c>
      <c r="F25" s="8">
        <f>D25*(1+E25)</f>
        <v/>
      </c>
    </row>
    <row r="26">
      <c r="B26" s="7">
        <f>SUMIF('Rebar takeoff'!$D:$D,A26,'Rebar takeoff'!$I:$I)</f>
        <v/>
      </c>
      <c r="C26" s="7">
        <f>SUMIF('Rebar takeoff'!$D:$D,A26,'Rebar takeoff'!$K:$K)</f>
        <v/>
      </c>
      <c r="D26" s="8">
        <f>C26/2000</f>
        <v/>
      </c>
      <c r="F26" s="8">
        <f>D26*(1+E26)</f>
        <v/>
      </c>
    </row>
    <row r="27">
      <c r="B27" s="7">
        <f>SUMIF('Rebar takeoff'!$D:$D,A27,'Rebar takeoff'!$I:$I)</f>
        <v/>
      </c>
      <c r="C27" s="7">
        <f>SUMIF('Rebar takeoff'!$D:$D,A27,'Rebar takeoff'!$K:$K)</f>
        <v/>
      </c>
      <c r="D27" s="8">
        <f>C27/2000</f>
        <v/>
      </c>
      <c r="F27" s="8">
        <f>D27*(1+E27)</f>
        <v/>
      </c>
    </row>
    <row r="28">
      <c r="B28" s="7">
        <f>SUMIF('Rebar takeoff'!$D:$D,A28,'Rebar takeoff'!$I:$I)</f>
        <v/>
      </c>
      <c r="C28" s="7">
        <f>SUMIF('Rebar takeoff'!$D:$D,A28,'Rebar takeoff'!$K:$K)</f>
        <v/>
      </c>
      <c r="D28" s="8">
        <f>C28/2000</f>
        <v/>
      </c>
      <c r="F28" s="8">
        <f>D28*(1+E28)</f>
        <v/>
      </c>
    </row>
    <row r="29">
      <c r="B29" s="7">
        <f>SUMIF('Rebar takeoff'!$D:$D,A29,'Rebar takeoff'!$I:$I)</f>
        <v/>
      </c>
      <c r="C29" s="7">
        <f>SUMIF('Rebar takeoff'!$D:$D,A29,'Rebar takeoff'!$K:$K)</f>
        <v/>
      </c>
      <c r="D29" s="8">
        <f>C29/2000</f>
        <v/>
      </c>
      <c r="F29" s="8">
        <f>D29*(1+E29)</f>
        <v/>
      </c>
    </row>
    <row r="30">
      <c r="B30" s="7">
        <f>SUMIF('Rebar takeoff'!$D:$D,A30,'Rebar takeoff'!$I:$I)</f>
        <v/>
      </c>
      <c r="C30" s="7">
        <f>SUMIF('Rebar takeoff'!$D:$D,A30,'Rebar takeoff'!$K:$K)</f>
        <v/>
      </c>
      <c r="D30" s="8">
        <f>C30/2000</f>
        <v/>
      </c>
      <c r="F30" s="8">
        <f>D30*(1+E30)</f>
        <v/>
      </c>
    </row>
    <row r="31">
      <c r="A31" s="9" t="inlineStr">
        <is>
          <t>TOTAL</t>
        </is>
      </c>
      <c r="C31" s="10">
        <f>SUM(C2:C30)</f>
        <v/>
      </c>
      <c r="D31" s="14">
        <f>SUM(D2:D30)</f>
        <v/>
      </c>
      <c r="F31" s="14">
        <f>SUM(F2:F30)</f>
        <v/>
      </c>
    </row>
    <row r="33">
      <c r="A33" s="12" t="inlineStr">
        <is>
          <t>Note: Waste % is an editable assumption.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Rebar takeoff spreadsheet · RenderDraw</t>
        </is>
      </c>
    </row>
    <row r="3">
      <c r="A3" t="inlineStr">
        <is>
          <t>1. List each element type once with its count, bars per element and bar length from the schedule or detail.</t>
        </is>
      </c>
    </row>
    <row r="4">
      <c r="A4" t="inlineStr">
        <is>
          <t>2. Enter lap splices and hooks as an added length per bar, per your structural notes.</t>
        </is>
      </c>
    </row>
    <row r="5">
      <c r="A5" t="inlineStr">
        <is>
          <t>3. Unit weights fill from the Weights sheet; the summary rolls up LF and tons by bar size.</t>
        </is>
      </c>
    </row>
    <row r="7">
      <c r="A7" s="12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2026-11-01T04:46:00Z</dcterms:created>
  <dcterms:modified xmlns:dcterms="http://purl.org/dc/terms/" xmlns:xsi="http://www.w3.org/2001/XMLSchema-instance" xsi:type="dcterms:W3CDTF">2026-11-01T04:46:00Z</dcterms:modified>
</cp:coreProperties>
</file>